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АнализКл!$A$7:$J$27</definedName>
    <definedName name="_xlnm.Print_Area" localSheetId="3">АнализОО!$A$7:$K$27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24519"/>
  <fileRecoveryPr repairLoad="1"/>
</workbook>
</file>

<file path=xl/calcChain.xml><?xml version="1.0" encoding="utf-8"?>
<calcChain xmlns="http://schemas.openxmlformats.org/spreadsheetml/2006/main">
  <c r="S4" i="26"/>
  <c r="T4"/>
  <c r="U4"/>
  <c r="S5"/>
  <c r="T5"/>
  <c r="U5"/>
  <c r="S6"/>
  <c r="T6"/>
  <c r="U6"/>
  <c r="C4"/>
  <c r="C11" l="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B12"/>
  <c r="B13"/>
  <c r="B14"/>
  <c r="B15"/>
  <c r="B16"/>
  <c r="B17"/>
  <c r="B18"/>
  <c r="B19"/>
  <c r="B20"/>
  <c r="B11"/>
  <c r="D5" l="1"/>
  <c r="E5"/>
  <c r="F5"/>
  <c r="G5"/>
  <c r="H5"/>
  <c r="I5"/>
  <c r="J5"/>
  <c r="K5"/>
  <c r="L5"/>
  <c r="M5"/>
  <c r="N5"/>
  <c r="O5"/>
  <c r="P5"/>
  <c r="Q5"/>
  <c r="R5"/>
  <c r="C5"/>
  <c r="D4" l="1"/>
  <c r="D6" s="1"/>
  <c r="E4"/>
  <c r="E6" s="1"/>
  <c r="F4"/>
  <c r="F6" s="1"/>
  <c r="G4"/>
  <c r="G6" s="1"/>
  <c r="H4"/>
  <c r="H6" s="1"/>
  <c r="I4"/>
  <c r="I6" s="1"/>
  <c r="J4"/>
  <c r="J6" s="1"/>
  <c r="K4"/>
  <c r="K6" s="1"/>
  <c r="L4"/>
  <c r="L6" s="1"/>
  <c r="M4"/>
  <c r="M6" s="1"/>
  <c r="N4"/>
  <c r="N6" s="1"/>
  <c r="O4"/>
  <c r="O6" s="1"/>
  <c r="I18" s="1"/>
  <c r="P4"/>
  <c r="P6" s="1"/>
  <c r="Q4"/>
  <c r="Q6" s="1"/>
  <c r="R4"/>
  <c r="R6" s="1"/>
  <c r="I20"/>
  <c r="I18" i="25"/>
  <c r="H18" s="1"/>
  <c r="I19"/>
  <c r="H19" s="1"/>
  <c r="I20"/>
  <c r="H20" s="1"/>
  <c r="I14" i="26" l="1"/>
  <c r="I16"/>
  <c r="I19"/>
  <c r="I17"/>
  <c r="I13"/>
  <c r="I12"/>
  <c r="I15"/>
  <c r="H20" l="1"/>
  <c r="H19"/>
  <c r="H18"/>
  <c r="H17"/>
  <c r="H16"/>
  <c r="H15"/>
  <c r="H14"/>
  <c r="H13"/>
  <c r="H12"/>
  <c r="C6"/>
  <c r="I11" s="1"/>
  <c r="H11" s="1"/>
  <c r="I17" i="25" l="1"/>
  <c r="H17" s="1"/>
  <c r="I16"/>
  <c r="I15"/>
  <c r="H15" s="1"/>
  <c r="I14"/>
  <c r="H14" s="1"/>
  <c r="I13"/>
  <c r="H13" s="1"/>
  <c r="I12"/>
  <c r="H12" s="1"/>
  <c r="I11"/>
  <c r="H11" s="1"/>
  <c r="H16" l="1"/>
  <c r="F9" i="26"/>
  <c r="F9" i="25"/>
  <c r="J16" s="1"/>
  <c r="J15" l="1"/>
  <c r="J20"/>
  <c r="J19"/>
  <c r="J18"/>
  <c r="J12" i="26"/>
  <c r="J14"/>
  <c r="J11"/>
  <c r="J18"/>
  <c r="J13"/>
  <c r="J20"/>
  <c r="J15"/>
  <c r="J16"/>
  <c r="J17"/>
  <c r="J19"/>
  <c r="J12" i="25"/>
  <c r="J13"/>
  <c r="J17"/>
  <c r="J14"/>
  <c r="J11"/>
  <c r="B26" i="26"/>
  <c r="B25"/>
  <c r="B24"/>
  <c r="B23"/>
  <c r="B24" i="25"/>
  <c r="B25"/>
  <c r="B26"/>
  <c r="B23"/>
  <c r="AD54" i="9" l="1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D8"/>
  <c r="AC8"/>
  <c r="AB8"/>
  <c r="AA8"/>
  <c r="Z8"/>
  <c r="Y8"/>
  <c r="X8"/>
  <c r="W8"/>
  <c r="V8"/>
  <c r="U8"/>
  <c r="T8"/>
  <c r="S8"/>
  <c r="R8"/>
  <c r="Q8"/>
  <c r="Q2" s="1"/>
  <c r="P8"/>
  <c r="O8"/>
  <c r="N8"/>
  <c r="M8"/>
  <c r="M2" s="1"/>
  <c r="L8"/>
  <c r="K8"/>
  <c r="J8"/>
  <c r="I8"/>
  <c r="H8"/>
  <c r="G8"/>
  <c r="F8"/>
  <c r="E8"/>
  <c r="D8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6"/>
  <c r="AC6"/>
  <c r="AB6"/>
  <c r="AA6"/>
  <c r="Z6"/>
  <c r="Y6"/>
  <c r="X6"/>
  <c r="W6"/>
  <c r="V6"/>
  <c r="U6"/>
  <c r="T6"/>
  <c r="S6"/>
  <c r="S2" s="1"/>
  <c r="R6"/>
  <c r="Q6"/>
  <c r="P6"/>
  <c r="O6"/>
  <c r="O2" s="1"/>
  <c r="N6"/>
  <c r="M6"/>
  <c r="L6"/>
  <c r="K6"/>
  <c r="K2" s="1"/>
  <c r="J6"/>
  <c r="I6"/>
  <c r="I2" s="1"/>
  <c r="H6"/>
  <c r="G6"/>
  <c r="G2" s="1"/>
  <c r="F6"/>
  <c r="E6"/>
  <c r="D6"/>
  <c r="AD5"/>
  <c r="AC5"/>
  <c r="AB5"/>
  <c r="AA5"/>
  <c r="Z5"/>
  <c r="Y5"/>
  <c r="X5"/>
  <c r="W5"/>
  <c r="V5"/>
  <c r="U5"/>
  <c r="T5"/>
  <c r="S5"/>
  <c r="R5"/>
  <c r="R2" s="1"/>
  <c r="Q5"/>
  <c r="P5"/>
  <c r="O5"/>
  <c r="N5"/>
  <c r="N2" s="1"/>
  <c r="M5"/>
  <c r="L5"/>
  <c r="K5"/>
  <c r="J5"/>
  <c r="J2" s="1"/>
  <c r="I5"/>
  <c r="H5"/>
  <c r="G5"/>
  <c r="F5"/>
  <c r="F2" s="1"/>
  <c r="E5"/>
  <c r="D5"/>
  <c r="U4"/>
  <c r="T4"/>
  <c r="S4"/>
  <c r="R4"/>
  <c r="Q4"/>
  <c r="P4"/>
  <c r="O4"/>
  <c r="N4"/>
  <c r="M4"/>
  <c r="L4"/>
  <c r="K4"/>
  <c r="J4"/>
  <c r="I4"/>
  <c r="H4"/>
  <c r="G4"/>
  <c r="F4"/>
  <c r="E4"/>
  <c r="U2"/>
  <c r="E2"/>
  <c r="F1"/>
  <c r="A1"/>
  <c r="H2" l="1"/>
  <c r="T2"/>
  <c r="L2"/>
  <c r="P2"/>
</calcChain>
</file>

<file path=xl/sharedStrings.xml><?xml version="1.0" encoding="utf-8"?>
<sst xmlns="http://schemas.openxmlformats.org/spreadsheetml/2006/main" count="211" uniqueCount="138">
  <si>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</si>
  <si>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</si>
  <si>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</si>
  <si>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</si>
  <si>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</si>
  <si>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</si>
  <si>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</si>
  <si>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</si>
  <si>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</si>
  <si>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</si>
  <si>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</si>
  <si>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</si>
  <si>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</si>
  <si>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</si>
  <si>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</si>
  <si>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</si>
  <si>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</si>
  <si>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</si>
  <si>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</si>
  <si>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</si>
  <si>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</si>
  <si>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</si>
  <si>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</si>
  <si>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</si>
  <si>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</si>
  <si>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</si>
  <si>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</si>
  <si>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</si>
  <si>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</si>
  <si>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</si>
  <si>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</si>
  <si>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</si>
  <si>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</si>
  <si>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</si>
  <si>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</si>
  <si>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</si>
  <si>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</si>
  <si>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</si>
  <si>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</si>
  <si>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</si>
  <si>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</si>
  <si>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</si>
  <si>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</si>
  <si>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</si>
  <si>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</si>
  <si>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</si>
  <si>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</si>
  <si>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</si>
  <si>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</si>
  <si>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</si>
  <si>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</si>
  <si>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</si>
  <si>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</si>
  <si>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</si>
  <si>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</si>
  <si>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</si>
  <si>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</si>
  <si>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</si>
  <si>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</si>
  <si>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</si>
  <si>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</si>
  <si>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</si>
  <si>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</si>
  <si>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</si>
  <si>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</si>
  <si>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</si>
  <si>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</si>
  <si>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</si>
  <si>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</si>
  <si>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</si>
  <si>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</si>
  <si>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</si>
  <si>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</si>
  <si>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</si>
  <si>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</si>
  <si>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</si>
  <si>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</si>
  <si>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</si>
  <si>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</si>
  <si>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</si>
  <si>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</si>
  <si>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</si>
  <si>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</si>
  <si>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</si>
  <si>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</si>
  <si>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3
1 б</t>
  </si>
  <si>
    <t>3
2 б</t>
  </si>
  <si>
    <t>4
1 б</t>
  </si>
  <si>
    <t>4
2 б</t>
  </si>
  <si>
    <t>5
1 б</t>
  </si>
  <si>
    <t>5
2 б</t>
  </si>
  <si>
    <t>6
1 б</t>
  </si>
  <si>
    <t>6
2 б</t>
  </si>
  <si>
    <t>7
1 б</t>
  </si>
  <si>
    <t>7
2 б</t>
  </si>
  <si>
    <t>10
1 б</t>
  </si>
  <si>
    <t>10
2 б</t>
  </si>
  <si>
    <t>Код контролируемого элемента</t>
  </si>
  <si>
    <t>Код проверяемого умения</t>
  </si>
  <si>
    <t>Б</t>
  </si>
  <si>
    <t>2.7</t>
  </si>
  <si>
    <t>П</t>
  </si>
  <si>
    <t>2.3</t>
  </si>
  <si>
    <t>В</t>
  </si>
  <si>
    <t>Биология как наука. Методы научного познания. Уровни организации живого.</t>
  </si>
  <si>
    <t>Генетическая информация в клетке. Хромосомный набор соматических и половых клеток.</t>
  </si>
  <si>
    <t>Клетка как биологическая система. Строение клетки.</t>
  </si>
  <si>
    <t>Клетка как биологическая система. Строение клетки, метаболизм. Жизненный цикл клетки.</t>
  </si>
  <si>
    <t>Организм как биологическая система.</t>
  </si>
  <si>
    <t>Многообразие организмов. Бактерии, Грибы, Растения, Животные, Вирусы.</t>
  </si>
  <si>
    <t>Организм человека. Ткани. Строение и жизнедеятельность органов и систем органов.</t>
  </si>
  <si>
    <t>Эволюция живой природы. Происхождение человека.</t>
  </si>
  <si>
    <t>Экосистемы и присущие им закономерности.</t>
  </si>
  <si>
    <t>Решение задач по генетике</t>
  </si>
  <si>
    <t>1.1.1 1.4</t>
  </si>
  <si>
    <t>1.2.1</t>
  </si>
  <si>
    <t>1.3.1 1.3.2 2.2.1 2.7.2 2.7.3</t>
  </si>
  <si>
    <t>1.3.3 1.4 2.1.4</t>
  </si>
  <si>
    <t>1.2.3 2.5.3</t>
  </si>
  <si>
    <t>1.5 2.1.8</t>
  </si>
  <si>
    <t>1.1.2 1.1.3 1.4 2.2.2</t>
  </si>
  <si>
    <t>1.3.6 2.9.3</t>
  </si>
  <si>
    <t>3.5</t>
  </si>
  <si>
    <t>7.1 7.3 7.4</t>
  </si>
  <si>
    <t>6.3 6.4 6.5</t>
  </si>
  <si>
    <t>5.1 5.2 5.3 5.5</t>
  </si>
  <si>
    <t>4.2-4.4 4.7</t>
  </si>
  <si>
    <t>3.3 3.4 3.6</t>
  </si>
  <si>
    <t>2.5 2.7</t>
  </si>
  <si>
    <t>2.4</t>
  </si>
  <si>
    <t>1.1 1.2 3.4</t>
  </si>
  <si>
    <t>8
1 б</t>
  </si>
  <si>
    <t>8
2 б</t>
  </si>
  <si>
    <t>9
1 б</t>
  </si>
  <si>
    <t>9
2 б</t>
  </si>
  <si>
    <t>10
3 б</t>
  </si>
  <si>
    <t>КДР по биологии 21.12.2018 г. (11 кл.)</t>
  </si>
  <si>
    <t>сош 1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</si>
</sst>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1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2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2" fillId="0" borderId="2" xfId="0" applyNumberFormat="1" applyFont="1" applyBorder="1" applyAlignment="1">
      <alignment vertical="center" wrapText="1"/>
    </xf>
    <xf numFmtId="49" fontId="22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center"/>
      <protection hidden="1"/>
    </xf>
    <xf numFmtId="0" fontId="3" fillId="8" borderId="34" xfId="3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20" fillId="0" borderId="12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8">
    <dxf>
      <fill>
        <patternFill>
          <bgColor theme="6" tint="0.39994506668294322"/>
        </patternFill>
      </fill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>
      <c r="A1" s="100" t="e">
        <f>#REF!</f>
        <v>#REF!</v>
      </c>
      <c r="B1" s="101"/>
      <c r="C1" s="102"/>
      <c r="D1" s="39" t="s">
        <v>54</v>
      </c>
      <c r="E1" s="31"/>
      <c r="F1" s="103" t="e">
        <f>#REF!</f>
        <v>#REF!</v>
      </c>
      <c r="G1" s="104"/>
      <c r="H1" s="105" t="s">
        <v>51</v>
      </c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30" ht="15.75" thickBot="1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98" t="s">
        <v>52</v>
      </c>
      <c r="B3" s="106" t="s">
        <v>49</v>
      </c>
      <c r="C3" s="108" t="s">
        <v>48</v>
      </c>
      <c r="D3" s="95" t="s">
        <v>55</v>
      </c>
      <c r="E3" s="97" t="s">
        <v>50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8" t="s">
        <v>57</v>
      </c>
      <c r="W3" s="99"/>
      <c r="X3" s="99"/>
      <c r="Y3" s="99"/>
      <c r="Z3" s="98" t="s">
        <v>59</v>
      </c>
      <c r="AA3" s="99"/>
      <c r="AB3" s="99"/>
      <c r="AC3" s="99"/>
      <c r="AD3" s="93" t="s">
        <v>58</v>
      </c>
    </row>
    <row r="4" spans="1:30" ht="16.5" thickBot="1">
      <c r="A4" s="98"/>
      <c r="B4" s="107"/>
      <c r="C4" s="109"/>
      <c r="D4" s="96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4"/>
    </row>
    <row r="5" spans="1:30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7" priority="2">
      <formula>AND($C5&lt;&gt;0,$AD5&lt;&gt;100)</formula>
    </cfRule>
  </conditionalFormatting>
  <conditionalFormatting sqref="G5:H48 N5:Q48 V5:Y48">
    <cfRule type="cellIs" dxfId="16" priority="12" operator="greaterThan">
      <formula>#REF!</formula>
    </cfRule>
  </conditionalFormatting>
  <conditionalFormatting sqref="B5:B48">
    <cfRule type="cellIs" dxfId="15" priority="10" stopIfTrue="1" operator="lessThan">
      <formula>#REF!</formula>
    </cfRule>
  </conditionalFormatting>
  <conditionalFormatting sqref="E5:F48">
    <cfRule type="expression" dxfId="14" priority="90">
      <formula>IF(SUM(#REF!)&gt;#REF!,1)</formula>
    </cfRule>
  </conditionalFormatting>
  <conditionalFormatting sqref="G49:H54 N49:Q54 V49:Y54">
    <cfRule type="cellIs" dxfId="13" priority="125" operator="greaterThan">
      <formula>#REF!</formula>
    </cfRule>
  </conditionalFormatting>
  <conditionalFormatting sqref="B49:B54">
    <cfRule type="cellIs" dxfId="12" priority="131" stopIfTrue="1" operator="lessThan">
      <formula>#REF!</formula>
    </cfRule>
  </conditionalFormatting>
  <conditionalFormatting sqref="E49:F54">
    <cfRule type="expression" dxfId="11" priority="133">
      <formula>IF(SUM(#REF!)&gt;#REF!,1)</formula>
    </cfRule>
  </conditionalFormatting>
  <conditionalFormatting sqref="I49:M54">
    <cfRule type="expression" dxfId="10" priority="135">
      <formula>IF(SUM(#REF!)&gt;#REF!,1)</formula>
    </cfRule>
  </conditionalFormatting>
  <conditionalFormatting sqref="R49:U54">
    <cfRule type="expression" dxfId="9" priority="137">
      <formula>IF(SUM(#REF!)&gt;#REF!,1)</formula>
    </cfRule>
  </conditionalFormatting>
  <conditionalFormatting sqref="C49:D54">
    <cfRule type="expression" dxfId="8" priority="139" stopIfTrue="1">
      <formula>IF(AND(SUM(#REF!)&lt;&gt;#REF!,NOT(ISBLANK(#REF!))),1)</formula>
    </cfRule>
  </conditionalFormatting>
  <conditionalFormatting sqref="V49:Y54">
    <cfRule type="expression" dxfId="7" priority="141">
      <formula>SUM(#REF!)&gt;#REF!</formula>
    </cfRule>
  </conditionalFormatting>
  <conditionalFormatting sqref="I5:M48">
    <cfRule type="expression" dxfId="6" priority="272">
      <formula>IF(SUM(#REF!)&gt;#REF!,1)</formula>
    </cfRule>
  </conditionalFormatting>
  <conditionalFormatting sqref="R5:U48">
    <cfRule type="expression" dxfId="5" priority="1782">
      <formula>IF(SUM(#REF!)&gt;#REF!,1)</formula>
    </cfRule>
  </conditionalFormatting>
  <conditionalFormatting sqref="C5:D48">
    <cfRule type="expression" dxfId="4" priority="1784" stopIfTrue="1">
      <formula>IF(AND(SUM(#REF!)&lt;&gt;#REF!,NOT(ISBLANK(#REF!))),1)</formula>
    </cfRule>
  </conditionalFormatting>
  <conditionalFormatting sqref="V5:Y48">
    <cfRule type="expression" dxfId="3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C48"/>
  <sheetViews>
    <sheetView workbookViewId="0">
      <selection activeCell="G2" sqref="G2"/>
    </sheetView>
  </sheetViews>
  <sheetFormatPr defaultRowHeight="12.75"/>
  <cols>
    <col min="1" max="1" width="9.140625" style="42"/>
    <col min="2" max="2" width="22.85546875" style="42" bestFit="1" customWidth="1"/>
    <col min="3" max="16384" width="9.140625" style="42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L27"/>
  <sheetViews>
    <sheetView zoomScale="80" zoomScaleNormal="80" workbookViewId="0">
      <selection activeCell="C2" sqref="C2:L2"/>
    </sheetView>
  </sheetViews>
  <sheetFormatPr defaultRowHeight="1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  <col min="11" max="12" width="6.140625" customWidth="1"/>
  </cols>
  <sheetData>
    <row r="2" spans="2:12" s="55" customFormat="1">
      <c r="B2" s="59" t="s">
        <v>73</v>
      </c>
      <c r="C2" s="60">
        <v>0.75</v>
      </c>
      <c r="D2" s="60">
        <v>1</v>
      </c>
      <c r="E2" s="60">
        <v>0.875</v>
      </c>
      <c r="F2" s="60">
        <v>0.75</v>
      </c>
      <c r="G2" s="60">
        <v>0.5</v>
      </c>
      <c r="H2" s="60">
        <v>0.875</v>
      </c>
      <c r="I2" s="60">
        <v>1</v>
      </c>
      <c r="J2" s="60">
        <v>0.5</v>
      </c>
      <c r="K2" s="60">
        <v>0.75</v>
      </c>
      <c r="L2" s="60">
        <v>0.41666666666666669</v>
      </c>
    </row>
    <row r="3" spans="2:12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  <c r="K3" s="69">
        <v>9</v>
      </c>
      <c r="L3" s="70">
        <v>10</v>
      </c>
    </row>
    <row r="4" spans="2:12">
      <c r="C4" s="84"/>
      <c r="D4" s="63"/>
      <c r="E4" s="63"/>
      <c r="F4" s="63"/>
      <c r="G4" s="63"/>
      <c r="H4" s="63"/>
      <c r="I4" s="63"/>
      <c r="J4" s="63"/>
      <c r="K4" s="63"/>
      <c r="L4" s="63"/>
    </row>
    <row r="5" spans="2:12">
      <c r="C5" s="84"/>
      <c r="D5" s="63"/>
      <c r="E5" s="63"/>
      <c r="F5" s="63"/>
      <c r="G5" s="63"/>
      <c r="H5" s="63"/>
      <c r="I5" s="63"/>
      <c r="J5" s="63"/>
      <c r="K5" s="63"/>
      <c r="L5" s="63"/>
    </row>
    <row r="6" spans="2:12">
      <c r="C6" s="84"/>
      <c r="D6" s="63"/>
      <c r="E6" s="63"/>
      <c r="F6" s="63"/>
      <c r="G6" s="63"/>
      <c r="H6" s="63"/>
      <c r="I6" s="63"/>
      <c r="J6" s="63"/>
      <c r="K6" s="63"/>
      <c r="L6" s="63"/>
    </row>
    <row r="7" spans="2:12">
      <c r="C7" s="55" t="s">
        <v>136</v>
      </c>
      <c r="D7" s="63"/>
      <c r="E7" s="63"/>
      <c r="F7" s="63"/>
      <c r="G7" s="63"/>
      <c r="H7" s="63"/>
      <c r="I7" s="63"/>
      <c r="J7" s="63"/>
      <c r="K7" s="63"/>
      <c r="L7" s="63"/>
    </row>
    <row r="8" spans="2:12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2" ht="21">
      <c r="F9" s="64" t="str">
        <f>IF(COUNTIF(C2:J2,"")=0,"","Введите уровень успешности каждого задания")</f>
        <v/>
      </c>
    </row>
    <row r="10" spans="2:12" ht="54">
      <c r="B10" s="81" t="s">
        <v>60</v>
      </c>
      <c r="C10" s="68" t="s">
        <v>62</v>
      </c>
      <c r="D10" s="68" t="s">
        <v>97</v>
      </c>
      <c r="E10" s="68" t="s">
        <v>98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2" ht="31.5">
      <c r="B11" s="65">
        <v>1</v>
      </c>
      <c r="C11" s="86" t="s">
        <v>104</v>
      </c>
      <c r="D11" s="82" t="s">
        <v>130</v>
      </c>
      <c r="E11" s="90" t="s">
        <v>114</v>
      </c>
      <c r="F11" s="78" t="s">
        <v>99</v>
      </c>
      <c r="G11" s="66">
        <v>1</v>
      </c>
      <c r="H11" s="83">
        <f>IF(I11="","",I11*G11)</f>
        <v>0.75</v>
      </c>
      <c r="I11" s="67">
        <f>IF($C$2="","",$C$2)</f>
        <v>0.75</v>
      </c>
      <c r="J11" s="66" t="str">
        <f t="shared" ref="J11:J20" si="0">IF(I11="",$F$9,IF(I11&gt;=$A$27,$C$27,IF(I11&gt;=$A$26,$C$26,IF(I11&gt;=$A$25,$C$25,IF(I11&gt;=$A$24,$C$24,$C$23)))))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2" ht="47.25">
      <c r="B12" s="65">
        <v>2</v>
      </c>
      <c r="C12" s="86" t="s">
        <v>105</v>
      </c>
      <c r="D12" s="82" t="s">
        <v>100</v>
      </c>
      <c r="E12" s="87" t="s">
        <v>102</v>
      </c>
      <c r="F12" s="78" t="s">
        <v>99</v>
      </c>
      <c r="G12" s="66">
        <v>1</v>
      </c>
      <c r="H12" s="83">
        <f t="shared" ref="H12:H20" si="1">IF(I12="","",I12*G12)</f>
        <v>1</v>
      </c>
      <c r="I12" s="67">
        <f>IF($D$2="","",$D$2)</f>
        <v>1</v>
      </c>
      <c r="J12" s="66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2" ht="31.5">
      <c r="B13" s="65">
        <v>3</v>
      </c>
      <c r="C13" s="85" t="s">
        <v>106</v>
      </c>
      <c r="D13" s="82" t="s">
        <v>129</v>
      </c>
      <c r="E13" s="87" t="s">
        <v>115</v>
      </c>
      <c r="F13" s="78" t="s">
        <v>101</v>
      </c>
      <c r="G13" s="66">
        <v>2</v>
      </c>
      <c r="H13" s="83">
        <f t="shared" si="1"/>
        <v>1.75</v>
      </c>
      <c r="I13" s="67">
        <f>IF($E$2="","",$E$2)</f>
        <v>0.875</v>
      </c>
      <c r="J13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2" ht="47.25">
      <c r="B14" s="65">
        <v>4</v>
      </c>
      <c r="C14" s="85" t="s">
        <v>107</v>
      </c>
      <c r="D14" s="82" t="s">
        <v>128</v>
      </c>
      <c r="E14" s="87" t="s">
        <v>116</v>
      </c>
      <c r="F14" s="78" t="s">
        <v>101</v>
      </c>
      <c r="G14" s="66">
        <v>2</v>
      </c>
      <c r="H14" s="83">
        <f t="shared" si="1"/>
        <v>1.5</v>
      </c>
      <c r="I14" s="67">
        <f>IF($F$2="","",$F$2)</f>
        <v>0.75</v>
      </c>
      <c r="J14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2" ht="15.75">
      <c r="B15" s="65">
        <v>5</v>
      </c>
      <c r="C15" s="85" t="s">
        <v>108</v>
      </c>
      <c r="D15" s="82" t="s">
        <v>127</v>
      </c>
      <c r="E15" s="87" t="s">
        <v>117</v>
      </c>
      <c r="F15" s="78" t="s">
        <v>101</v>
      </c>
      <c r="G15" s="66">
        <v>2</v>
      </c>
      <c r="H15" s="83">
        <f t="shared" si="1"/>
        <v>1</v>
      </c>
      <c r="I15" s="67">
        <f>IF($G$2="","",$G$2)</f>
        <v>0.5</v>
      </c>
      <c r="J15" s="66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2" ht="31.5">
      <c r="B16" s="65">
        <v>6</v>
      </c>
      <c r="C16" s="85" t="s">
        <v>109</v>
      </c>
      <c r="D16" s="82" t="s">
        <v>126</v>
      </c>
      <c r="E16" s="87" t="s">
        <v>118</v>
      </c>
      <c r="F16" s="78" t="s">
        <v>101</v>
      </c>
      <c r="G16" s="66">
        <v>2</v>
      </c>
      <c r="H16" s="83">
        <f t="shared" si="1"/>
        <v>1.75</v>
      </c>
      <c r="I16" s="67">
        <f>IF($H$2="","",$H$2)</f>
        <v>0.875</v>
      </c>
      <c r="J16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47.25">
      <c r="B17" s="65">
        <v>7</v>
      </c>
      <c r="C17" s="85" t="s">
        <v>110</v>
      </c>
      <c r="D17" s="82" t="s">
        <v>125</v>
      </c>
      <c r="E17" s="87" t="s">
        <v>119</v>
      </c>
      <c r="F17" s="78" t="s">
        <v>101</v>
      </c>
      <c r="G17" s="66">
        <v>2</v>
      </c>
      <c r="H17" s="83">
        <f t="shared" si="1"/>
        <v>2</v>
      </c>
      <c r="I17" s="67">
        <f>IF($I$2="","",$I$2)</f>
        <v>1</v>
      </c>
      <c r="J17" s="66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8" spans="1:10" ht="31.5">
      <c r="B18" s="65">
        <v>8</v>
      </c>
      <c r="C18" s="85" t="s">
        <v>111</v>
      </c>
      <c r="D18" s="82" t="s">
        <v>124</v>
      </c>
      <c r="E18" s="87" t="s">
        <v>120</v>
      </c>
      <c r="F18" s="78" t="s">
        <v>101</v>
      </c>
      <c r="G18" s="66">
        <v>2</v>
      </c>
      <c r="H18" s="83">
        <f t="shared" si="1"/>
        <v>1</v>
      </c>
      <c r="I18" s="67">
        <f>IF($J$2="","",$J$2)</f>
        <v>0.5</v>
      </c>
      <c r="J18" s="66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10" ht="31.5">
      <c r="B19" s="65">
        <v>9</v>
      </c>
      <c r="C19" s="85" t="s">
        <v>112</v>
      </c>
      <c r="D19" s="82" t="s">
        <v>123</v>
      </c>
      <c r="E19" s="87" t="s">
        <v>121</v>
      </c>
      <c r="F19" s="78" t="s">
        <v>99</v>
      </c>
      <c r="G19" s="66">
        <v>2</v>
      </c>
      <c r="H19" s="83">
        <f t="shared" si="1"/>
        <v>1.5</v>
      </c>
      <c r="I19" s="67">
        <f>IF($K$2="","",$K$2)</f>
        <v>0.75</v>
      </c>
      <c r="J19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10" ht="15.75">
      <c r="B20" s="65">
        <v>10</v>
      </c>
      <c r="C20" s="85" t="s">
        <v>113</v>
      </c>
      <c r="D20" s="82" t="s">
        <v>122</v>
      </c>
      <c r="E20" s="87" t="s">
        <v>102</v>
      </c>
      <c r="F20" s="78" t="s">
        <v>103</v>
      </c>
      <c r="G20" s="66">
        <v>3</v>
      </c>
      <c r="H20" s="83">
        <f t="shared" si="1"/>
        <v>1.25</v>
      </c>
      <c r="I20" s="67">
        <f>IF($L$2="","",$L$2)</f>
        <v>0.41666666666666669</v>
      </c>
      <c r="J20" s="66" t="str">
        <f t="shared" si="0"/>
        <v>Данный элемент содержания усвоен на низком уровне. Требуется коррекция.</v>
      </c>
    </row>
    <row r="22" spans="1:10" ht="15.75">
      <c r="A22" t="s">
        <v>79</v>
      </c>
      <c r="B22" t="s">
        <v>78</v>
      </c>
      <c r="C22" s="57" t="s">
        <v>68</v>
      </c>
    </row>
    <row r="23" spans="1:10" ht="15.75">
      <c r="A23" s="56">
        <v>0</v>
      </c>
      <c r="B23" s="56">
        <f>A24-0.01</f>
        <v>0.28999999999999998</v>
      </c>
      <c r="C23" s="58" t="s">
        <v>69</v>
      </c>
    </row>
    <row r="24" spans="1:10" ht="15.75">
      <c r="A24" s="56">
        <v>0.3</v>
      </c>
      <c r="B24" s="56">
        <f t="shared" ref="B24:B26" si="2">A25-0.01</f>
        <v>0.49</v>
      </c>
      <c r="C24" s="58" t="s">
        <v>70</v>
      </c>
    </row>
    <row r="25" spans="1:10" ht="15.75">
      <c r="A25" s="56">
        <v>0.5</v>
      </c>
      <c r="B25" s="56">
        <f t="shared" si="2"/>
        <v>0.69</v>
      </c>
      <c r="C25" s="58" t="s">
        <v>84</v>
      </c>
    </row>
    <row r="26" spans="1:10" ht="15.75">
      <c r="A26" s="56">
        <v>0.7</v>
      </c>
      <c r="B26" s="56">
        <f t="shared" si="2"/>
        <v>0.89</v>
      </c>
      <c r="C26" s="58" t="s">
        <v>71</v>
      </c>
    </row>
    <row r="27" spans="1:10" ht="15.75">
      <c r="A27" s="56">
        <v>0.9</v>
      </c>
      <c r="B27" s="56">
        <v>1</v>
      </c>
      <c r="C27" s="58" t="s">
        <v>72</v>
      </c>
    </row>
  </sheetData>
  <sheetProtection sheet="1" objects="1" scenarios="1"/>
  <conditionalFormatting sqref="A23:C24 J11:J20">
    <cfRule type="expression" dxfId="2" priority="1">
      <formula>$I11&lt;$A$25</formula>
    </cfRule>
  </conditionalFormatting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="80" zoomScaleNormal="80" workbookViewId="0">
      <selection activeCell="C2" sqref="C2:U2"/>
    </sheetView>
  </sheetViews>
  <sheetFormatPr defaultRowHeight="1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21" ht="15.75" customHeight="1">
      <c r="C1" s="110" t="s">
        <v>77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2:21" s="62" customFormat="1" ht="15.75" thickBot="1">
      <c r="B2" s="61" t="s">
        <v>73</v>
      </c>
      <c r="C2" s="89">
        <v>75</v>
      </c>
      <c r="D2" s="89">
        <v>100</v>
      </c>
      <c r="E2" s="89">
        <v>25</v>
      </c>
      <c r="F2" s="89">
        <v>75</v>
      </c>
      <c r="G2" s="89">
        <v>0</v>
      </c>
      <c r="H2" s="89">
        <v>75</v>
      </c>
      <c r="I2" s="89">
        <v>0</v>
      </c>
      <c r="J2" s="89">
        <v>50</v>
      </c>
      <c r="K2" s="89">
        <v>25</v>
      </c>
      <c r="L2" s="89">
        <v>75</v>
      </c>
      <c r="M2" s="89">
        <v>0</v>
      </c>
      <c r="N2" s="89">
        <v>100</v>
      </c>
      <c r="O2" s="89">
        <v>0</v>
      </c>
      <c r="P2" s="89">
        <v>50</v>
      </c>
      <c r="Q2" s="89">
        <v>0</v>
      </c>
      <c r="R2" s="89">
        <v>75</v>
      </c>
      <c r="S2" s="89">
        <v>0</v>
      </c>
      <c r="T2" s="89">
        <v>25</v>
      </c>
      <c r="U2" s="89">
        <v>25</v>
      </c>
    </row>
    <row r="3" spans="2:21" ht="26.25" thickBot="1">
      <c r="C3" s="91">
        <v>1</v>
      </c>
      <c r="D3" s="92">
        <v>2</v>
      </c>
      <c r="E3" s="92" t="s">
        <v>85</v>
      </c>
      <c r="F3" s="92" t="s">
        <v>86</v>
      </c>
      <c r="G3" s="92" t="s">
        <v>87</v>
      </c>
      <c r="H3" s="92" t="s">
        <v>88</v>
      </c>
      <c r="I3" s="92" t="s">
        <v>89</v>
      </c>
      <c r="J3" s="92" t="s">
        <v>90</v>
      </c>
      <c r="K3" s="92" t="s">
        <v>91</v>
      </c>
      <c r="L3" s="92" t="s">
        <v>92</v>
      </c>
      <c r="M3" s="92" t="s">
        <v>93</v>
      </c>
      <c r="N3" s="92" t="s">
        <v>94</v>
      </c>
      <c r="O3" s="92" t="s">
        <v>131</v>
      </c>
      <c r="P3" s="92" t="s">
        <v>132</v>
      </c>
      <c r="Q3" s="92" t="s">
        <v>133</v>
      </c>
      <c r="R3" s="92" t="s">
        <v>134</v>
      </c>
      <c r="S3" s="92" t="s">
        <v>95</v>
      </c>
      <c r="T3" s="92" t="s">
        <v>96</v>
      </c>
      <c r="U3" s="92" t="s">
        <v>135</v>
      </c>
    </row>
    <row r="4" spans="2:21">
      <c r="B4" s="71" t="s">
        <v>83</v>
      </c>
      <c r="C4" s="88">
        <f>IF(LEN(C3)&lt;4,1,1*LEFT(RIGHT(C3,3),1))</f>
        <v>1</v>
      </c>
      <c r="D4" s="88">
        <f t="shared" ref="D4:R4" si="0">IF(LEN(D3)&lt;4,1,1*LEFT(RIGHT(D3,3),1))</f>
        <v>1</v>
      </c>
      <c r="E4" s="88">
        <f t="shared" si="0"/>
        <v>1</v>
      </c>
      <c r="F4" s="88">
        <f t="shared" si="0"/>
        <v>2</v>
      </c>
      <c r="G4" s="88">
        <f t="shared" si="0"/>
        <v>1</v>
      </c>
      <c r="H4" s="88">
        <f t="shared" si="0"/>
        <v>2</v>
      </c>
      <c r="I4" s="88">
        <f t="shared" si="0"/>
        <v>1</v>
      </c>
      <c r="J4" s="88">
        <f t="shared" si="0"/>
        <v>2</v>
      </c>
      <c r="K4" s="88">
        <f t="shared" si="0"/>
        <v>1</v>
      </c>
      <c r="L4" s="88">
        <f t="shared" si="0"/>
        <v>2</v>
      </c>
      <c r="M4" s="88">
        <f t="shared" si="0"/>
        <v>1</v>
      </c>
      <c r="N4" s="88">
        <f t="shared" si="0"/>
        <v>2</v>
      </c>
      <c r="O4" s="88">
        <f t="shared" si="0"/>
        <v>1</v>
      </c>
      <c r="P4" s="88">
        <f t="shared" si="0"/>
        <v>2</v>
      </c>
      <c r="Q4" s="88">
        <f t="shared" si="0"/>
        <v>1</v>
      </c>
      <c r="R4" s="88">
        <f t="shared" si="0"/>
        <v>2</v>
      </c>
      <c r="S4" s="88">
        <f t="shared" ref="S4:U4" si="1">IF(LEN(S3)&lt;4,1,1*LEFT(RIGHT(S3,3),1))</f>
        <v>1</v>
      </c>
      <c r="T4" s="88">
        <f t="shared" si="1"/>
        <v>2</v>
      </c>
      <c r="U4" s="88">
        <f t="shared" si="1"/>
        <v>3</v>
      </c>
    </row>
    <row r="5" spans="2:21">
      <c r="B5" s="71" t="s">
        <v>81</v>
      </c>
      <c r="C5" s="88">
        <f>IF(LEN(C3)&lt;4,C3,LEFT(C3,LEN(C3)-4))</f>
        <v>1</v>
      </c>
      <c r="D5" s="88">
        <f t="shared" ref="D5:R5" si="2">IF(LEN(D3)&lt;4,D3,LEFT(D3,LEN(D3)-4))</f>
        <v>2</v>
      </c>
      <c r="E5" s="88" t="str">
        <f t="shared" si="2"/>
        <v>3</v>
      </c>
      <c r="F5" s="88" t="str">
        <f t="shared" si="2"/>
        <v>3</v>
      </c>
      <c r="G5" s="88" t="str">
        <f t="shared" si="2"/>
        <v>4</v>
      </c>
      <c r="H5" s="88" t="str">
        <f t="shared" si="2"/>
        <v>4</v>
      </c>
      <c r="I5" s="88" t="str">
        <f t="shared" si="2"/>
        <v>5</v>
      </c>
      <c r="J5" s="88" t="str">
        <f t="shared" si="2"/>
        <v>5</v>
      </c>
      <c r="K5" s="88" t="str">
        <f t="shared" si="2"/>
        <v>6</v>
      </c>
      <c r="L5" s="88" t="str">
        <f t="shared" si="2"/>
        <v>6</v>
      </c>
      <c r="M5" s="88" t="str">
        <f t="shared" si="2"/>
        <v>7</v>
      </c>
      <c r="N5" s="88" t="str">
        <f t="shared" si="2"/>
        <v>7</v>
      </c>
      <c r="O5" s="88" t="str">
        <f t="shared" si="2"/>
        <v>8</v>
      </c>
      <c r="P5" s="88" t="str">
        <f t="shared" si="2"/>
        <v>8</v>
      </c>
      <c r="Q5" s="88" t="str">
        <f t="shared" si="2"/>
        <v>9</v>
      </c>
      <c r="R5" s="88" t="str">
        <f t="shared" si="2"/>
        <v>9</v>
      </c>
      <c r="S5" s="88" t="str">
        <f t="shared" ref="S5:U5" si="3">IF(LEN(S3)&lt;4,S3,LEFT(S3,LEN(S3)-4))</f>
        <v>10</v>
      </c>
      <c r="T5" s="88" t="str">
        <f t="shared" si="3"/>
        <v>10</v>
      </c>
      <c r="U5" s="88" t="str">
        <f t="shared" si="3"/>
        <v>10</v>
      </c>
    </row>
    <row r="6" spans="2:21">
      <c r="B6" s="71" t="s">
        <v>82</v>
      </c>
      <c r="C6" s="88">
        <f>C4*C2</f>
        <v>75</v>
      </c>
      <c r="D6" s="88">
        <f t="shared" ref="D6:R6" si="4">D4*D2</f>
        <v>100</v>
      </c>
      <c r="E6" s="88">
        <f t="shared" si="4"/>
        <v>25</v>
      </c>
      <c r="F6" s="88">
        <f t="shared" si="4"/>
        <v>150</v>
      </c>
      <c r="G6" s="88">
        <f t="shared" si="4"/>
        <v>0</v>
      </c>
      <c r="H6" s="88">
        <f t="shared" si="4"/>
        <v>150</v>
      </c>
      <c r="I6" s="88">
        <f t="shared" si="4"/>
        <v>0</v>
      </c>
      <c r="J6" s="88">
        <f t="shared" si="4"/>
        <v>100</v>
      </c>
      <c r="K6" s="88">
        <f t="shared" si="4"/>
        <v>25</v>
      </c>
      <c r="L6" s="88">
        <f t="shared" si="4"/>
        <v>150</v>
      </c>
      <c r="M6" s="88">
        <f t="shared" si="4"/>
        <v>0</v>
      </c>
      <c r="N6" s="88">
        <f t="shared" si="4"/>
        <v>200</v>
      </c>
      <c r="O6" s="88">
        <f t="shared" si="4"/>
        <v>0</v>
      </c>
      <c r="P6" s="88">
        <f t="shared" si="4"/>
        <v>100</v>
      </c>
      <c r="Q6" s="88">
        <f t="shared" si="4"/>
        <v>0</v>
      </c>
      <c r="R6" s="88">
        <f t="shared" si="4"/>
        <v>150</v>
      </c>
      <c r="S6" s="88">
        <f t="shared" ref="S6:U6" si="5">S4*S2</f>
        <v>0</v>
      </c>
      <c r="T6" s="88">
        <f t="shared" si="5"/>
        <v>50</v>
      </c>
      <c r="U6" s="88">
        <f t="shared" si="5"/>
        <v>75</v>
      </c>
    </row>
    <row r="7" spans="2:21">
      <c r="C7" s="55" t="s">
        <v>136</v>
      </c>
      <c r="D7" s="55" t="s">
        <v>137</v>
      </c>
    </row>
    <row r="8" spans="2:21">
      <c r="C8" s="55" t="s">
        <v>75</v>
      </c>
      <c r="D8" s="55" t="s">
        <v>74</v>
      </c>
    </row>
    <row r="9" spans="2:21" ht="21">
      <c r="F9" s="80" t="str">
        <f>IF(COUNTIF(C2:R2,"")=0,"","Введите уровень успешности каждого задания")</f>
        <v/>
      </c>
    </row>
    <row r="10" spans="2:21" ht="94.5">
      <c r="B10" s="81" t="s">
        <v>60</v>
      </c>
      <c r="C10" s="81" t="s">
        <v>62</v>
      </c>
      <c r="D10" s="81" t="s">
        <v>63</v>
      </c>
      <c r="E10" s="81" t="s">
        <v>66</v>
      </c>
      <c r="F10" s="76" t="s">
        <v>64</v>
      </c>
      <c r="G10" s="76" t="s">
        <v>65</v>
      </c>
      <c r="H10" s="76" t="s">
        <v>61</v>
      </c>
      <c r="I10" s="76" t="s">
        <v>67</v>
      </c>
      <c r="J10" s="76" t="s">
        <v>80</v>
      </c>
    </row>
    <row r="11" spans="2:21" ht="31.5">
      <c r="B11" s="77">
        <f>АнализКл!B11</f>
        <v>1</v>
      </c>
      <c r="C11" s="86" t="str">
        <f>АнализКл!C11</f>
        <v>Биология как наука. Методы научного познания. Уровни организации живого.</v>
      </c>
      <c r="D11" s="82" t="str">
        <f>АнализКл!D11</f>
        <v>1.1 1.2 3.4</v>
      </c>
      <c r="E11" s="87" t="str">
        <f>АнализКл!E11</f>
        <v>1.1.1 1.4</v>
      </c>
      <c r="F11" s="78" t="str">
        <f>АнализКл!F11</f>
        <v>Б</v>
      </c>
      <c r="G11" s="66">
        <f>АнализКл!G11</f>
        <v>1</v>
      </c>
      <c r="H11" s="83">
        <f>IF(I11="","",I11*G11)</f>
        <v>0.75</v>
      </c>
      <c r="I11" s="79">
        <f t="shared" ref="I11:I20" si="6">IF(COUNTIFS($C$5:$R$5,$B11,$C$2:$R$2,"")=0,SUMIFS($C$6:$R$6,$C$5:$R$5,$B11)/$G11/100,"")</f>
        <v>0.75</v>
      </c>
      <c r="J11" s="78" t="str">
        <f t="shared" ref="J11:J20" si="7">IF(I11="",$F$9,IF(I11&gt;=$A$27,$C$27,IF(I11&gt;=$A$26,$C$26,IF(I11&gt;=$A$25,$C$25,IF(I11&gt;=$A$24,$C$24,$C$23)))))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21" ht="47.25">
      <c r="B12" s="77">
        <f>АнализКл!B12</f>
        <v>2</v>
      </c>
      <c r="C12" s="86" t="str">
        <f>АнализКл!C12</f>
        <v>Генетическая информация в клетке. Хромосомный набор соматических и половых клеток.</v>
      </c>
      <c r="D12" s="82" t="str">
        <f>АнализКл!D12</f>
        <v>2.7</v>
      </c>
      <c r="E12" s="87" t="str">
        <f>АнализКл!E12</f>
        <v>2.3</v>
      </c>
      <c r="F12" s="78" t="str">
        <f>АнализКл!F12</f>
        <v>Б</v>
      </c>
      <c r="G12" s="66">
        <f>АнализКл!G12</f>
        <v>1</v>
      </c>
      <c r="H12" s="83">
        <f t="shared" ref="H12:H20" si="8">IF(I12="","",I12*G12)</f>
        <v>1</v>
      </c>
      <c r="I12" s="79">
        <f t="shared" si="6"/>
        <v>1</v>
      </c>
      <c r="J12" s="78" t="str">
        <f t="shared" si="7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21" ht="31.5">
      <c r="B13" s="77">
        <f>АнализКл!B13</f>
        <v>3</v>
      </c>
      <c r="C13" s="85" t="str">
        <f>АнализКл!C13</f>
        <v>Клетка как биологическая система. Строение клетки.</v>
      </c>
      <c r="D13" s="82" t="str">
        <f>АнализКл!D13</f>
        <v>2.4</v>
      </c>
      <c r="E13" s="87" t="str">
        <f>АнализКл!E13</f>
        <v>1.2.1</v>
      </c>
      <c r="F13" s="78" t="str">
        <f>АнализКл!F13</f>
        <v>П</v>
      </c>
      <c r="G13" s="66">
        <f>АнализКл!G13</f>
        <v>2</v>
      </c>
      <c r="H13" s="83">
        <f t="shared" si="8"/>
        <v>1.75</v>
      </c>
      <c r="I13" s="79">
        <f t="shared" si="6"/>
        <v>0.875</v>
      </c>
      <c r="J13" s="78" t="str">
        <f t="shared" si="7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21" ht="47.25">
      <c r="B14" s="77">
        <f>АнализКл!B14</f>
        <v>4</v>
      </c>
      <c r="C14" s="85" t="str">
        <f>АнализКл!C14</f>
        <v>Клетка как биологическая система. Строение клетки, метаболизм. Жизненный цикл клетки.</v>
      </c>
      <c r="D14" s="82" t="str">
        <f>АнализКл!D14</f>
        <v>2.5 2.7</v>
      </c>
      <c r="E14" s="87" t="str">
        <f>АнализКл!E14</f>
        <v>1.3.1 1.3.2 2.2.1 2.7.2 2.7.3</v>
      </c>
      <c r="F14" s="78" t="str">
        <f>АнализКл!F14</f>
        <v>П</v>
      </c>
      <c r="G14" s="66">
        <f>АнализКл!G14</f>
        <v>2</v>
      </c>
      <c r="H14" s="83">
        <f t="shared" si="8"/>
        <v>1.5</v>
      </c>
      <c r="I14" s="79">
        <f t="shared" si="6"/>
        <v>0.75</v>
      </c>
      <c r="J14" s="78" t="str">
        <f t="shared" si="7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21" ht="15.75">
      <c r="B15" s="77">
        <f>АнализКл!B15</f>
        <v>5</v>
      </c>
      <c r="C15" s="85" t="str">
        <f>АнализКл!C15</f>
        <v>Организм как биологическая система.</v>
      </c>
      <c r="D15" s="82" t="str">
        <f>АнализКл!D15</f>
        <v>3.3 3.4 3.6</v>
      </c>
      <c r="E15" s="87" t="str">
        <f>АнализКл!E15</f>
        <v>1.3.3 1.4 2.1.4</v>
      </c>
      <c r="F15" s="78" t="str">
        <f>АнализКл!F15</f>
        <v>П</v>
      </c>
      <c r="G15" s="66">
        <f>АнализКл!G15</f>
        <v>2</v>
      </c>
      <c r="H15" s="83">
        <f t="shared" si="8"/>
        <v>1</v>
      </c>
      <c r="I15" s="79">
        <f t="shared" si="6"/>
        <v>0.5</v>
      </c>
      <c r="J15" s="78" t="str">
        <f t="shared" si="7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21" ht="31.5">
      <c r="B16" s="77">
        <f>АнализКл!B16</f>
        <v>6</v>
      </c>
      <c r="C16" s="85" t="str">
        <f>АнализКл!C16</f>
        <v>Многообразие организмов. Бактерии, Грибы, Растения, Животные, Вирусы.</v>
      </c>
      <c r="D16" s="82" t="str">
        <f>АнализКл!D16</f>
        <v>4.2-4.4 4.7</v>
      </c>
      <c r="E16" s="87" t="str">
        <f>АнализКл!E16</f>
        <v>1.2.3 2.5.3</v>
      </c>
      <c r="F16" s="78" t="str">
        <f>АнализКл!F16</f>
        <v>П</v>
      </c>
      <c r="G16" s="66">
        <f>АнализКл!G16</f>
        <v>2</v>
      </c>
      <c r="H16" s="83">
        <f t="shared" si="8"/>
        <v>1.75</v>
      </c>
      <c r="I16" s="79">
        <f t="shared" si="6"/>
        <v>0.875</v>
      </c>
      <c r="J16" s="78" t="str">
        <f t="shared" si="7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47.25">
      <c r="B17" s="77">
        <f>АнализКл!B17</f>
        <v>7</v>
      </c>
      <c r="C17" s="85" t="str">
        <f>АнализКл!C17</f>
        <v>Организм человека. Ткани. Строение и жизнедеятельность органов и систем органов.</v>
      </c>
      <c r="D17" s="82" t="str">
        <f>АнализКл!D17</f>
        <v>5.1 5.2 5.3 5.5</v>
      </c>
      <c r="E17" s="87" t="str">
        <f>АнализКл!E17</f>
        <v>1.5 2.1.8</v>
      </c>
      <c r="F17" s="78" t="str">
        <f>АнализКл!F17</f>
        <v>П</v>
      </c>
      <c r="G17" s="66">
        <f>АнализКл!G17</f>
        <v>2</v>
      </c>
      <c r="H17" s="83">
        <f t="shared" si="8"/>
        <v>2</v>
      </c>
      <c r="I17" s="79">
        <f t="shared" si="6"/>
        <v>1</v>
      </c>
      <c r="J17" s="78" t="str">
        <f t="shared" si="7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8" spans="1:10" ht="31.5">
      <c r="B18" s="77">
        <f>АнализКл!B18</f>
        <v>8</v>
      </c>
      <c r="C18" s="85" t="str">
        <f>АнализКл!C18</f>
        <v>Эволюция живой природы. Происхождение человека.</v>
      </c>
      <c r="D18" s="82" t="str">
        <f>АнализКл!D18</f>
        <v>6.3 6.4 6.5</v>
      </c>
      <c r="E18" s="87" t="str">
        <f>АнализКл!E18</f>
        <v>1.1.2 1.1.3 1.4 2.2.2</v>
      </c>
      <c r="F18" s="78" t="str">
        <f>АнализКл!F18</f>
        <v>П</v>
      </c>
      <c r="G18" s="66">
        <f>АнализКл!G18</f>
        <v>2</v>
      </c>
      <c r="H18" s="83">
        <f t="shared" si="8"/>
        <v>1</v>
      </c>
      <c r="I18" s="79">
        <f t="shared" si="6"/>
        <v>0.5</v>
      </c>
      <c r="J18" s="78" t="str">
        <f t="shared" si="7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10" ht="31.5">
      <c r="B19" s="77">
        <f>АнализКл!B19</f>
        <v>9</v>
      </c>
      <c r="C19" s="85" t="str">
        <f>АнализКл!C19</f>
        <v>Экосистемы и присущие им закономерности.</v>
      </c>
      <c r="D19" s="82" t="str">
        <f>АнализКл!D19</f>
        <v>7.1 7.3 7.4</v>
      </c>
      <c r="E19" s="87" t="str">
        <f>АнализКл!E19</f>
        <v>1.3.6 2.9.3</v>
      </c>
      <c r="F19" s="78" t="str">
        <f>АнализКл!F19</f>
        <v>Б</v>
      </c>
      <c r="G19" s="66">
        <f>АнализКл!G19</f>
        <v>2</v>
      </c>
      <c r="H19" s="83">
        <f t="shared" si="8"/>
        <v>1.5</v>
      </c>
      <c r="I19" s="79">
        <f t="shared" si="6"/>
        <v>0.75</v>
      </c>
      <c r="J19" s="78" t="str">
        <f t="shared" si="7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10" ht="31.5">
      <c r="B20" s="77">
        <f>АнализКл!B20</f>
        <v>10</v>
      </c>
      <c r="C20" s="85" t="str">
        <f>АнализКл!C20</f>
        <v>Решение задач по генетике</v>
      </c>
      <c r="D20" s="82" t="str">
        <f>АнализКл!D20</f>
        <v>3.5</v>
      </c>
      <c r="E20" s="87" t="str">
        <f>АнализКл!E20</f>
        <v>2.3</v>
      </c>
      <c r="F20" s="78" t="str">
        <f>АнализКл!F20</f>
        <v>В</v>
      </c>
      <c r="G20" s="66">
        <f>АнализКл!G20</f>
        <v>3</v>
      </c>
      <c r="H20" s="83">
        <f t="shared" si="8"/>
        <v>0</v>
      </c>
      <c r="I20" s="79">
        <f t="shared" si="6"/>
        <v>0</v>
      </c>
      <c r="J20" s="78" t="str">
        <f t="shared" si="7"/>
        <v>Данный элемент содержания усвоен на крайне низком уровне. Требуется серьёзная коррекция.</v>
      </c>
    </row>
    <row r="22" spans="1:10" ht="15.75">
      <c r="A22" s="72" t="s">
        <v>79</v>
      </c>
      <c r="B22" s="72" t="s">
        <v>78</v>
      </c>
      <c r="C22" s="73" t="s">
        <v>68</v>
      </c>
    </row>
    <row r="23" spans="1:10" ht="15.75">
      <c r="A23" s="74">
        <v>0</v>
      </c>
      <c r="B23" s="74">
        <f>A24-0.01</f>
        <v>0.28999999999999998</v>
      </c>
      <c r="C23" s="75" t="s">
        <v>69</v>
      </c>
    </row>
    <row r="24" spans="1:10" ht="15.75">
      <c r="A24" s="74">
        <v>0.3</v>
      </c>
      <c r="B24" s="74">
        <f t="shared" ref="B24:B26" si="9">A25-0.01</f>
        <v>0.49</v>
      </c>
      <c r="C24" s="75" t="s">
        <v>70</v>
      </c>
    </row>
    <row r="25" spans="1:10" ht="15.75">
      <c r="A25" s="74">
        <v>0.5</v>
      </c>
      <c r="B25" s="74">
        <f t="shared" si="9"/>
        <v>0.69</v>
      </c>
      <c r="C25" s="75" t="s">
        <v>84</v>
      </c>
    </row>
    <row r="26" spans="1:10" ht="15.75">
      <c r="A26" s="74">
        <v>0.7</v>
      </c>
      <c r="B26" s="74">
        <f t="shared" si="9"/>
        <v>0.89</v>
      </c>
      <c r="C26" s="75" t="s">
        <v>71</v>
      </c>
    </row>
    <row r="27" spans="1:10" ht="15.75">
      <c r="A27" s="74">
        <v>0.9</v>
      </c>
      <c r="B27" s="74">
        <v>1</v>
      </c>
      <c r="C27" s="75" t="s">
        <v>72</v>
      </c>
    </row>
  </sheetData>
  <sheetProtection sheet="1" objects="1" scenarios="1"/>
  <mergeCells count="1">
    <mergeCell ref="C1:N1"/>
  </mergeCells>
  <conditionalFormatting sqref="A23:C24 J11:J20">
    <cfRule type="expression" dxfId="1" priority="1787">
      <formula>$I11&lt;$A$25</formula>
    </cfRule>
  </conditionalFormatting>
  <conditionalFormatting sqref="C3:U3">
    <cfRule type="expression" dxfId="0" priority="1" stopIfTrue="1">
      <formula>MOD(COUNTIF(C$9:$I$9,1),2)=0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Admin</cp:lastModifiedBy>
  <cp:lastPrinted>2017-01-14T08:25:03Z</cp:lastPrinted>
  <dcterms:created xsi:type="dcterms:W3CDTF">2006-09-28T05:33:49Z</dcterms:created>
  <dcterms:modified xsi:type="dcterms:W3CDTF">2018-12-24T10:17:17Z</dcterms:modified>
</cp:coreProperties>
</file>