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'АнализКл'!$A$7:$J$24</definedName>
    <definedName name="_xlnm.Print_Area" localSheetId="3">'АнализОО'!$A$7:$K$24</definedName>
    <definedName name="Расшифровка_тип_класса" localSheetId="3" comment="Список сокращений типов классов и их расшифровка">#REF!</definedName>
    <definedName name="Расшифровка_тип_класса" comment="Список сокращений типов классов и их расшифровка">#REF!</definedName>
    <definedName name="Тип_класса" localSheetId="3" comment="Список типов классов (сокращенно)">#REF!</definedName>
    <definedName name="Тип_класса" comment="Список типов классов (сокращенно)">#REF!</definedName>
  </definedNames>
  <calcPr calcId="124519"/>
</workbook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rFont val="Tahoma"/>
            <family val="2"/>
          </rPr>
          <t>впишите в данную ячейку название класса и ОО</t>
        </r>
      </text>
    </comment>
  </commentList>
</comments>
</file>

<file path=xl/comments4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rFont val="Tahoma"/>
            <family val="2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<sst xmlns="http://schemas.openxmlformats.org/spreadsheetml/2006/main" count="190" uniqueCount="117">
  <si>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</si>
  <si>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</si>
  <si>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</si>
  <si>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</si>
  <si>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</si>
  <si>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</si>
  <si>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</si>
  <si>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</si>
  <si>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</si>
  <si>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</si>
  <si>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</si>
  <si>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</si>
  <si>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</si>
  <si>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</si>
  <si>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</si>
  <si>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</si>
  <si>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</si>
  <si>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</si>
  <si>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</si>
  <si>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</si>
  <si>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</si>
  <si>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</si>
  <si>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</si>
  <si>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</si>
  <si>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</si>
  <si>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</si>
  <si>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</si>
  <si>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</si>
  <si>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</si>
  <si>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</si>
  <si>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</si>
  <si>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</si>
  <si>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</si>
  <si>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</si>
  <si>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</si>
  <si>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</si>
  <si>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</si>
  <si>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</si>
  <si>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</si>
  <si>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</si>
  <si>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</si>
  <si>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</si>
  <si>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</si>
  <si>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</si>
  <si>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</si>
  <si>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</si>
  <si>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</si>
  <si>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</si>
  <si>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</si>
  <si>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</si>
  <si>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family val="2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</si>
  <si>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 val="single"/>
        <sz val="11"/>
        <color theme="1"/>
        <rFont val="Calibri"/>
        <family val="2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</si>
  <si>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</si>
  <si>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</si>
  <si>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</si>
  <si>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</si>
  <si>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</si>
  <si>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 val="single"/>
        <sz val="10"/>
        <rFont val="Arial Cyr"/>
        <family val="2"/>
      </rPr>
      <t>количество</t>
    </r>
    <r>
      <rPr>
        <b/>
        <sz val="10"/>
        <rFont val="Arial Cyr"/>
        <family val="2"/>
      </rPr>
      <t xml:space="preserve"> полученных оценок</t>
    </r>
  </si>
  <si>
    <t>Сумма долей (должна быть 100%)</t>
  </si>
  <si>
    <r>
      <rPr>
        <b/>
        <u val="single"/>
        <sz val="10"/>
        <rFont val="Arial Cyr"/>
        <family val="2"/>
      </rPr>
      <t>%</t>
    </r>
    <r>
      <rPr>
        <b/>
        <sz val="10"/>
        <rFont val="Arial Cyr"/>
        <family val="2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</si>
  <si>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</si>
  <si>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</si>
  <si>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</si>
  <si>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</si>
  <si>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</si>
  <si>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</si>
  <si>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</si>
  <si>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</si>
  <si>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</si>
  <si>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</si>
  <si>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</si>
  <si>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</si>
  <si>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</si>
  <si>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</si>
  <si>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</si>
  <si>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</si>
  <si>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</si>
  <si>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</si>
  <si>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</si>
  <si>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</si>
  <si>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</si>
  <si>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</si>
  <si>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Требования к уровню подготовки выпускников, проверяемому на ЕГЭ</t>
  </si>
  <si>
    <t>Коды проверяемых элементов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</si>
  <si>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</si>
  <si>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</si>
  <si>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</si>
  <si>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</si>
  <si>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</si>
  <si>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</si>
  <si>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</si>
  <si>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</si>
  <si>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</si>
  <si>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</si>
  <si>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7
3 б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</si>
  <si>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(выбор обобщающего понятия для всех остальных понятий, представленных в перечне)</t>
  </si>
  <si>
    <t>1.1–1.8</t>
  </si>
  <si>
    <t>Различное содержание в разных вариантах: 1.1–5.20</t>
  </si>
  <si>
    <t>Б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</si>
  <si>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(соотнесение видовых понятий с родовыми)</t>
  </si>
  <si>
    <t>1.1–1.18</t>
  </si>
  <si>
    <t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t>
  </si>
  <si>
    <t>2.1</t>
  </si>
  <si>
    <t>П</t>
  </si>
  <si>
    <t>2.9</t>
  </si>
  <si>
    <t>В</t>
  </si>
  <si>
    <t>5.4 (Конституция РФ.
Главы 1 и 2)</t>
  </si>
  <si>
    <t>Характеризовать с научных позиций основы конституционного строя, права и свободы человека и гражданина, конституционные обязанности гражданина РФ</t>
  </si>
  <si>
    <t>Различное содержание в разных вариантах: 1.1- 5.20</t>
  </si>
  <si>
    <t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</t>
  </si>
  <si>
    <t>2.5</t>
  </si>
  <si>
    <t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информацию. 
Объяснять внутренние и внешние связи (причинно-следственные и
функциональные) изученных социальных объектов</t>
  </si>
  <si>
    <t>2.5
2.3</t>
  </si>
  <si>
    <t>Применять социально-экономические и гуманитарные знания в процессе решения познавательных задач по актуальным социальнымпроблемам (задание-задача)</t>
  </si>
  <si>
    <t>КДР по обществознанию (11 кл.) 12.12.2018 г.</t>
  </si>
  <si>
    <t xml:space="preserve">СОШ № 8 </t>
  </si>
  <si>
    <t>11 а СОШ № 8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</si>
</sst>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color theme="1"/>
      <name val="Calibri"/>
      <family val="2"/>
      <scheme val="minor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Cyr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Times New Roman"/>
      <family val="1"/>
    </font>
    <font>
      <sz val="9"/>
      <name val="Tahoma"/>
      <family val="2"/>
    </font>
    <font>
      <sz val="12"/>
      <color rgb="FF000000"/>
      <name val="Times New Roman"/>
      <family val="1"/>
    </font>
    <font>
      <sz val="11"/>
      <color theme="9" tint="-0.24997000396251678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/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vertical="center" wrapText="1"/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14" fillId="0" borderId="9" xfId="21" applyFont="1" applyFill="1" applyBorder="1" applyAlignment="1">
      <alignment horizontal="right" vertical="center" wrapText="1"/>
      <protection/>
    </xf>
    <xf numFmtId="0" fontId="7" fillId="0" borderId="9" xfId="21" applyFont="1" applyBorder="1" applyAlignment="1">
      <alignment horizontal="left" vertical="center" wrapText="1"/>
      <protection/>
    </xf>
    <xf numFmtId="0" fontId="13" fillId="0" borderId="0" xfId="21">
      <alignment/>
      <protection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4" borderId="9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164" fontId="0" fillId="4" borderId="22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164" fontId="0" fillId="4" borderId="13" xfId="0" applyNumberFormat="1" applyFill="1" applyBorder="1" applyAlignment="1" applyProtection="1">
      <alignment horizontal="center" vertical="center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/>
    </xf>
    <xf numFmtId="0" fontId="0" fillId="0" borderId="0" xfId="0" applyProtection="1" quotePrefix="1">
      <protection locked="0"/>
    </xf>
    <xf numFmtId="0" fontId="0" fillId="0" borderId="0" xfId="0" applyProtection="1" quotePrefix="1">
      <protection hidden="1" locked="0"/>
    </xf>
    <xf numFmtId="0" fontId="0" fillId="0" borderId="0" xfId="0" applyProtection="1">
      <protection hidden="1" locked="0"/>
    </xf>
    <xf numFmtId="0" fontId="0" fillId="0" borderId="0" xfId="0" applyAlignment="1">
      <alignment vertical="center"/>
    </xf>
    <xf numFmtId="0" fontId="12" fillId="0" borderId="0" xfId="0" applyFont="1"/>
    <xf numFmtId="0" fontId="18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9" fontId="15" fillId="0" borderId="9" xfId="22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6" fillId="6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Protection="1"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9" fontId="15" fillId="0" borderId="9" xfId="22" applyFont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/>
    </xf>
    <xf numFmtId="0" fontId="17" fillId="0" borderId="24" xfId="0" applyFont="1" applyBorder="1" applyAlignment="1" applyProtection="1">
      <alignment horizontal="center" vertical="center" wrapText="1"/>
      <protection hidden="1"/>
    </xf>
    <xf numFmtId="49" fontId="23" fillId="0" borderId="9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0" fontId="4" fillId="7" borderId="9" xfId="2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hidden="1"/>
    </xf>
    <xf numFmtId="49" fontId="23" fillId="0" borderId="9" xfId="0" applyNumberFormat="1" applyFont="1" applyBorder="1" applyAlignment="1">
      <alignment vertical="center" wrapText="1"/>
    </xf>
    <xf numFmtId="49" fontId="23" fillId="0" borderId="9" xfId="0" applyNumberFormat="1" applyFont="1" applyBorder="1" applyAlignment="1">
      <alignment horizontal="left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" xfId="23" applyFont="1" applyBorder="1" applyAlignment="1" applyProtection="1">
      <alignment horizontal="center" vertical="center" wrapText="1"/>
      <protection hidden="1"/>
    </xf>
    <xf numFmtId="0" fontId="20" fillId="6" borderId="1" xfId="23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0" fillId="8" borderId="27" xfId="0" applyFill="1" applyBorder="1" applyAlignment="1" applyProtection="1">
      <alignment horizontal="center" vertical="center" wrapText="1"/>
      <protection/>
    </xf>
    <xf numFmtId="0" fontId="0" fillId="8" borderId="28" xfId="0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 locked="0"/>
    </xf>
    <xf numFmtId="9" fontId="4" fillId="0" borderId="9" xfId="22" applyFont="1" applyBorder="1" applyAlignment="1" applyProtection="1">
      <alignment horizontal="center" vertical="center"/>
      <protection hidden="1"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Процентный" xfId="22"/>
    <cellStyle name="Обычный 4" xfId="23"/>
    <cellStyle name="Обычный 2 2" xfId="24"/>
    <cellStyle name="Обычный 3 2" xfId="25"/>
  </cellStyles>
  <dxfs count="17">
    <dxf>
      <font>
        <b/>
        <i/>
      </font>
      <border/>
    </dxf>
    <dxf>
      <font>
        <b/>
        <i/>
      </font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zoomScale="80" zoomScaleNormal="80" workbookViewId="0" topLeftCell="A1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8.421875" style="0" customWidth="1"/>
    <col min="4" max="4" width="16.7109375" style="0" customWidth="1"/>
    <col min="5" max="6" width="8.28125" style="0" customWidth="1"/>
    <col min="7" max="8" width="7.7109375" style="0" customWidth="1"/>
    <col min="9" max="12" width="8.28125" style="0" customWidth="1"/>
    <col min="13" max="13" width="8.7109375" style="0" customWidth="1"/>
    <col min="14" max="17" width="7.7109375" style="0" customWidth="1"/>
    <col min="18" max="21" width="8.28125" style="0" customWidth="1"/>
    <col min="22" max="25" width="7.57421875" style="0" customWidth="1"/>
    <col min="30" max="30" width="16.8515625" style="0" customWidth="1"/>
  </cols>
  <sheetData>
    <row r="1" spans="1:20" ht="42.75" thickBot="1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4:21" ht="15.75" thickBot="1">
      <c r="D2" t="s">
        <v>53</v>
      </c>
      <c r="E2" s="36">
        <f aca="true" t="shared" si="0" ref="E2:U2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96" t="s">
        <v>52</v>
      </c>
      <c r="B3" s="104" t="s">
        <v>49</v>
      </c>
      <c r="C3" s="106" t="s">
        <v>48</v>
      </c>
      <c r="D3" s="93" t="s">
        <v>55</v>
      </c>
      <c r="E3" s="95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 t="s">
        <v>57</v>
      </c>
      <c r="W3" s="97"/>
      <c r="X3" s="97"/>
      <c r="Y3" s="97"/>
      <c r="Z3" s="96" t="s">
        <v>59</v>
      </c>
      <c r="AA3" s="97"/>
      <c r="AB3" s="97"/>
      <c r="AC3" s="97"/>
      <c r="AD3" s="91" t="s">
        <v>58</v>
      </c>
    </row>
    <row r="4" spans="1:30" ht="16.5" thickBot="1">
      <c r="A4" s="96"/>
      <c r="B4" s="105"/>
      <c r="C4" s="107"/>
      <c r="D4" s="9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2"/>
    </row>
    <row r="5" spans="1:30" ht="1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aca="true" t="shared" si="1" ref="Z5:AC10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aca="true" t="shared" si="2" ref="AD5:AD10">IF(C5=0,"-",SUM(Z5:AC5))</f>
        <v>-</v>
      </c>
    </row>
    <row r="6" spans="1:30" ht="15">
      <c r="A6" s="29" t="s">
        <v>12</v>
      </c>
      <c r="B6" s="14"/>
      <c r="C6" s="15"/>
      <c r="D6" s="33" t="str">
        <f aca="true" t="shared" si="3" ref="D6:D54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ht="1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ht="1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ht="1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ht="1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aca="true" t="shared" si="4" ref="Z11:Z54">IF($C11=0,"-",IF(V11=0,0,V11/$C11*100))</f>
        <v>-</v>
      </c>
      <c r="AA11" s="46" t="str">
        <f aca="true" t="shared" si="5" ref="AA11:AA54">IF($C11=0,"-",IF(W11=0,0,W11/$C11*100))</f>
        <v>-</v>
      </c>
      <c r="AB11" s="46" t="str">
        <f aca="true" t="shared" si="6" ref="AB11:AB54">IF($C11=0,"-",IF(X11=0,0,X11/$C11*100))</f>
        <v>-</v>
      </c>
      <c r="AC11" s="50" t="str">
        <f aca="true" t="shared" si="7" ref="AC11:AC54">IF($C11=0,"-",IF(Y11=0,0,Y11/$C11*100))</f>
        <v>-</v>
      </c>
      <c r="AD11" s="53" t="str">
        <f aca="true" t="shared" si="8" ref="AD11:AD54">IF(C11=0,"-",SUM(Z11:AC11))</f>
        <v>-</v>
      </c>
    </row>
    <row r="12" spans="1:30" ht="1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ht="1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ht="1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ht="1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ht="1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ht="1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ht="1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ht="1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ht="1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ht="1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ht="1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ht="1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ht="1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ht="1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ht="1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ht="1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ht="1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ht="1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ht="1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ht="1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ht="1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ht="1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ht="1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ht="1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ht="1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ht="1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ht="1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ht="1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ht="1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ht="1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ht="1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ht="1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ht="1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ht="1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priority="2" dxfId="3">
      <formula>AND($C5&lt;&gt;0,$AD5&lt;&gt;100)</formula>
    </cfRule>
  </conditionalFormatting>
  <conditionalFormatting sqref="G5:H48 N5:Q48 V5:Y48">
    <cfRule type="cellIs" priority="12" dxfId="3" operator="greaterThan">
      <formula>#REF!</formula>
    </cfRule>
  </conditionalFormatting>
  <conditionalFormatting sqref="B5:B48">
    <cfRule type="cellIs" priority="10" dxfId="3" operator="lessThan" stopIfTrue="1">
      <formula>#REF!</formula>
    </cfRule>
  </conditionalFormatting>
  <conditionalFormatting sqref="E5:F48">
    <cfRule type="expression" priority="90" dxfId="2">
      <formula>IF(SUM(#REF!)&gt;#REF!,1)</formula>
    </cfRule>
  </conditionalFormatting>
  <conditionalFormatting sqref="G49:H54 N49:Q54 V49:Y54">
    <cfRule type="cellIs" priority="125" dxfId="3" operator="greaterThan">
      <formula>#REF!</formula>
    </cfRule>
  </conditionalFormatting>
  <conditionalFormatting sqref="B49:B54">
    <cfRule type="cellIs" priority="131" dxfId="3" operator="lessThan" stopIfTrue="1">
      <formula>#REF!</formula>
    </cfRule>
  </conditionalFormatting>
  <conditionalFormatting sqref="E49:F54">
    <cfRule type="expression" priority="133" dxfId="2">
      <formula>IF(SUM(#REF!)&gt;#REF!,1)</formula>
    </cfRule>
  </conditionalFormatting>
  <conditionalFormatting sqref="I49:M54">
    <cfRule type="expression" priority="135" dxfId="2">
      <formula>IF(SUM(#REF!)&gt;#REF!,1)</formula>
    </cfRule>
  </conditionalFormatting>
  <conditionalFormatting sqref="R49:U54">
    <cfRule type="expression" priority="137" dxfId="2">
      <formula>IF(SUM(#REF!)&gt;#REF!,1)</formula>
    </cfRule>
  </conditionalFormatting>
  <conditionalFormatting sqref="C49:D54">
    <cfRule type="expression" priority="139" dxfId="3" stopIfTrue="1">
      <formula>IF(AND(SUM(#REF!)&lt;&gt;#REF!,NOT(ISBLANK(#REF!))),1)</formula>
    </cfRule>
  </conditionalFormatting>
  <conditionalFormatting sqref="V49:Y54">
    <cfRule type="expression" priority="141" dxfId="2">
      <formula>SUM(#REF!)&gt;#REF!</formula>
    </cfRule>
  </conditionalFormatting>
  <conditionalFormatting sqref="I5:M48">
    <cfRule type="expression" priority="272" dxfId="2">
      <formula>IF(SUM(#REF!)&gt;#REF!,1)</formula>
    </cfRule>
  </conditionalFormatting>
  <conditionalFormatting sqref="R5:U48">
    <cfRule type="expression" priority="1782" dxfId="2">
      <formula>IF(SUM(#REF!)&gt;#REF!,1)</formula>
    </cfRule>
  </conditionalFormatting>
  <conditionalFormatting sqref="C5:D48">
    <cfRule type="expression" priority="1784" dxfId="3" stopIfTrue="1">
      <formula>IF(AND(SUM(#REF!)&lt;&gt;#REF!,NOT(ISBLANK(#REF!))),1)</formula>
    </cfRule>
  </conditionalFormatting>
  <conditionalFormatting sqref="V5:Y48">
    <cfRule type="expression" priority="1785" dxfId="2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G2" sqref="G2"/>
    </sheetView>
  </sheetViews>
  <sheetFormatPr defaultColWidth="9.140625" defaultRowHeight="15"/>
  <cols>
    <col min="1" max="1" width="9.140625" style="42" customWidth="1"/>
    <col min="2" max="2" width="22.8515625" style="42" bestFit="1" customWidth="1"/>
    <col min="3" max="16384" width="9.140625" style="42" customWidth="1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="80" zoomScaleNormal="80" workbookViewId="0" topLeftCell="A16">
      <selection activeCell="C2" sqref="C2:I2"/>
    </sheetView>
  </sheetViews>
  <sheetFormatPr defaultColWidth="9.140625" defaultRowHeight="15"/>
  <cols>
    <col min="2" max="2" width="10.8515625" style="0" customWidth="1"/>
    <col min="3" max="3" width="68.00390625" style="0" customWidth="1"/>
    <col min="4" max="4" width="14.421875" style="0" customWidth="1"/>
    <col min="5" max="5" width="14.28125" style="0" customWidth="1"/>
    <col min="6" max="6" width="11.8515625" style="0" customWidth="1"/>
    <col min="7" max="7" width="6.421875" style="0" bestFit="1" customWidth="1"/>
    <col min="8" max="8" width="10.57421875" style="0" bestFit="1" customWidth="1"/>
    <col min="9" max="9" width="13.00390625" style="0" customWidth="1"/>
    <col min="10" max="10" width="62.421875" style="0" customWidth="1"/>
  </cols>
  <sheetData>
    <row r="2" spans="2:9" s="55" customFormat="1" ht="15">
      <c r="B2" s="59" t="s">
        <v>71</v>
      </c>
      <c r="C2" s="109">
        <v>0.6666666666666666</v>
      </c>
      <c r="D2" s="109">
        <v>0.6666666666666666</v>
      </c>
      <c r="E2" s="109">
        <v>0.5</v>
      </c>
      <c r="F2" s="109">
        <v>0.8333333333333334</v>
      </c>
      <c r="G2" s="109">
        <v>1</v>
      </c>
      <c r="H2" s="109">
        <v>1</v>
      </c>
      <c r="I2" s="109">
        <v>0.6666666666666666</v>
      </c>
    </row>
    <row r="3" spans="3:9" ht="1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</row>
    <row r="4" spans="3:10" ht="15">
      <c r="C4" s="84"/>
      <c r="D4" s="62"/>
      <c r="E4" s="62"/>
      <c r="F4" s="62"/>
      <c r="G4" s="62"/>
      <c r="H4" s="62"/>
      <c r="I4" s="62"/>
      <c r="J4" s="62"/>
    </row>
    <row r="5" spans="3:10" ht="15">
      <c r="C5" s="84"/>
      <c r="D5" s="62"/>
      <c r="E5" s="62"/>
      <c r="F5" s="62"/>
      <c r="G5" s="62"/>
      <c r="H5" s="62"/>
      <c r="I5" s="62"/>
      <c r="J5" s="62"/>
    </row>
    <row r="6" spans="3:10" ht="15">
      <c r="C6" s="84"/>
      <c r="D6" s="62"/>
      <c r="E6" s="62"/>
      <c r="F6" s="62"/>
      <c r="G6" s="62"/>
      <c r="H6" s="62"/>
      <c r="I6" s="62"/>
      <c r="J6" s="62"/>
    </row>
    <row r="7" spans="3:10" ht="15">
      <c r="C7" s="55" t="s">
        <v>114</v>
      </c>
      <c r="D7" s="62"/>
      <c r="E7" s="62"/>
      <c r="F7" s="62"/>
      <c r="G7" s="62"/>
      <c r="H7" s="62"/>
      <c r="I7" s="62"/>
      <c r="J7" s="62"/>
    </row>
    <row r="8" spans="2:10" ht="15">
      <c r="B8" s="55"/>
      <c r="C8" s="55" t="s">
        <v>73</v>
      </c>
      <c r="D8" s="55"/>
      <c r="E8" s="55" t="s">
        <v>116</v>
      </c>
      <c r="F8" s="55"/>
      <c r="G8" s="55"/>
      <c r="H8" s="55"/>
      <c r="I8" s="55"/>
      <c r="J8" s="55"/>
    </row>
    <row r="9" ht="21">
      <c r="F9" s="63" t="str">
        <f>IF(COUNTIF(C2:I2,"")=0,"","Введите уровень успешности каждого задания")</f>
        <v/>
      </c>
    </row>
    <row r="10" spans="2:10" ht="81">
      <c r="B10" s="80" t="s">
        <v>60</v>
      </c>
      <c r="C10" s="67" t="s">
        <v>82</v>
      </c>
      <c r="D10" s="67" t="s">
        <v>64</v>
      </c>
      <c r="E10" s="67" t="s">
        <v>83</v>
      </c>
      <c r="F10" s="67" t="s">
        <v>62</v>
      </c>
      <c r="G10" s="67" t="s">
        <v>63</v>
      </c>
      <c r="H10" s="67" t="s">
        <v>61</v>
      </c>
      <c r="I10" s="67" t="s">
        <v>65</v>
      </c>
      <c r="J10" s="67" t="s">
        <v>77</v>
      </c>
    </row>
    <row r="11" spans="2:10" ht="78.75">
      <c r="B11" s="64">
        <v>1</v>
      </c>
      <c r="C11" s="86" t="s">
        <v>95</v>
      </c>
      <c r="D11" s="81" t="s">
        <v>96</v>
      </c>
      <c r="E11" s="87" t="s">
        <v>97</v>
      </c>
      <c r="F11" s="77" t="s">
        <v>98</v>
      </c>
      <c r="G11" s="65">
        <v>1</v>
      </c>
      <c r="H11" s="82">
        <f>IF(I11="","",I11*G11)</f>
        <v>0.67</v>
      </c>
      <c r="I11" s="66">
        <v>0.67</v>
      </c>
      <c r="J11" s="65" t="str">
        <f aca="true" t="shared" si="0" ref="J11:J17">IF(I11="",$F$9,IF(I11&gt;=$A$24,$C$24,IF(I11&gt;=$A$23,$C$23,IF(I11&gt;=$A$22,$C$22,IF(I11&gt;=$A$21,$C$21,$C$20)))))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0" ht="78.75">
      <c r="B12" s="64">
        <v>2</v>
      </c>
      <c r="C12" s="86" t="s">
        <v>99</v>
      </c>
      <c r="D12" s="81" t="s">
        <v>96</v>
      </c>
      <c r="E12" s="87" t="s">
        <v>97</v>
      </c>
      <c r="F12" s="77" t="s">
        <v>98</v>
      </c>
      <c r="G12" s="65">
        <v>1</v>
      </c>
      <c r="H12" s="82">
        <f aca="true" t="shared" si="1" ref="H12:H17">IF(I12="","",I12*G12)</f>
        <v>0.67</v>
      </c>
      <c r="I12" s="66">
        <v>0.67</v>
      </c>
      <c r="J12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0" ht="47.25">
      <c r="B13" s="64">
        <v>3</v>
      </c>
      <c r="C13" s="85" t="s">
        <v>101</v>
      </c>
      <c r="D13" s="81" t="s">
        <v>102</v>
      </c>
      <c r="E13" s="87" t="s">
        <v>100</v>
      </c>
      <c r="F13" s="77" t="s">
        <v>103</v>
      </c>
      <c r="G13" s="65">
        <v>2</v>
      </c>
      <c r="H13" s="82">
        <f t="shared" si="1"/>
        <v>1</v>
      </c>
      <c r="I13" s="66">
        <v>0.5</v>
      </c>
      <c r="J13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0" ht="63">
      <c r="B14" s="64">
        <v>4</v>
      </c>
      <c r="C14" s="85" t="s">
        <v>107</v>
      </c>
      <c r="D14" s="81" t="s">
        <v>102</v>
      </c>
      <c r="E14" s="87" t="s">
        <v>106</v>
      </c>
      <c r="F14" s="77" t="s">
        <v>98</v>
      </c>
      <c r="G14" s="65">
        <v>2</v>
      </c>
      <c r="H14" s="82">
        <f t="shared" si="1"/>
        <v>1.66</v>
      </c>
      <c r="I14" s="66">
        <v>0.83</v>
      </c>
      <c r="J14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78.75">
      <c r="B15" s="64">
        <v>5</v>
      </c>
      <c r="C15" s="85" t="s">
        <v>109</v>
      </c>
      <c r="D15" s="81" t="s">
        <v>110</v>
      </c>
      <c r="E15" s="87" t="s">
        <v>108</v>
      </c>
      <c r="F15" s="77" t="s">
        <v>103</v>
      </c>
      <c r="G15" s="65">
        <v>2</v>
      </c>
      <c r="H15" s="82">
        <f t="shared" si="1"/>
        <v>2</v>
      </c>
      <c r="I15" s="66">
        <v>1</v>
      </c>
      <c r="J15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78.75">
      <c r="B16" s="64">
        <v>6</v>
      </c>
      <c r="C16" s="85" t="s">
        <v>111</v>
      </c>
      <c r="D16" s="81" t="s">
        <v>112</v>
      </c>
      <c r="E16" s="87" t="s">
        <v>108</v>
      </c>
      <c r="F16" s="77" t="s">
        <v>103</v>
      </c>
      <c r="G16" s="65">
        <v>2</v>
      </c>
      <c r="H16" s="82">
        <f t="shared" si="1"/>
        <v>2</v>
      </c>
      <c r="I16" s="66">
        <v>1</v>
      </c>
      <c r="J16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2:10" ht="78.75">
      <c r="B17" s="64">
        <v>7</v>
      </c>
      <c r="C17" s="85" t="s">
        <v>113</v>
      </c>
      <c r="D17" s="81" t="s">
        <v>104</v>
      </c>
      <c r="E17" s="87" t="s">
        <v>97</v>
      </c>
      <c r="F17" s="77" t="s">
        <v>105</v>
      </c>
      <c r="G17" s="65">
        <v>3</v>
      </c>
      <c r="H17" s="82">
        <f t="shared" si="1"/>
        <v>2.0100000000000002</v>
      </c>
      <c r="I17" s="66">
        <v>0.67</v>
      </c>
      <c r="J17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3" ht="15.75">
      <c r="A19" t="s">
        <v>76</v>
      </c>
      <c r="B19" t="s">
        <v>75</v>
      </c>
      <c r="C19" s="57" t="s">
        <v>66</v>
      </c>
    </row>
    <row r="20" spans="1:3" ht="15.75">
      <c r="A20" s="56">
        <v>0</v>
      </c>
      <c r="B20" s="56">
        <f>A21-0.01</f>
        <v>0.29</v>
      </c>
      <c r="C20" s="58" t="s">
        <v>67</v>
      </c>
    </row>
    <row r="21" spans="1:3" ht="15.75">
      <c r="A21" s="56">
        <v>0.3</v>
      </c>
      <c r="B21" s="56">
        <f aca="true" t="shared" si="2" ref="B21:B23">A22-0.01</f>
        <v>0.49</v>
      </c>
      <c r="C21" s="58" t="s">
        <v>68</v>
      </c>
    </row>
    <row r="22" spans="1:3" ht="15.75">
      <c r="A22" s="56">
        <v>0.5</v>
      </c>
      <c r="B22" s="56">
        <f t="shared" si="2"/>
        <v>0.69</v>
      </c>
      <c r="C22" s="58" t="s">
        <v>81</v>
      </c>
    </row>
    <row r="23" spans="1:3" ht="15.75">
      <c r="A23" s="56">
        <v>0.7</v>
      </c>
      <c r="B23" s="56">
        <f t="shared" si="2"/>
        <v>0.89</v>
      </c>
      <c r="C23" s="58" t="s">
        <v>69</v>
      </c>
    </row>
    <row r="24" spans="1:3" ht="15.75">
      <c r="A24" s="56">
        <v>0.9</v>
      </c>
      <c r="B24" s="56">
        <v>1</v>
      </c>
      <c r="C24" s="58" t="s">
        <v>70</v>
      </c>
    </row>
  </sheetData>
  <sheetProtection sheet="1" objects="1" scenarios="1"/>
  <conditionalFormatting sqref="A20:C21 J11:J17">
    <cfRule type="expression" priority="1" dxfId="0">
      <formula>$I11&lt;$A$22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80" zoomScaleNormal="80" workbookViewId="0" topLeftCell="F1">
      <selection activeCell="C2" sqref="C2:O2"/>
    </sheetView>
  </sheetViews>
  <sheetFormatPr defaultColWidth="9.140625" defaultRowHeight="15"/>
  <cols>
    <col min="1" max="1" width="9.140625" style="55" customWidth="1"/>
    <col min="2" max="2" width="10.8515625" style="55" customWidth="1"/>
    <col min="3" max="3" width="68.00390625" style="55" customWidth="1"/>
    <col min="4" max="4" width="14.421875" style="55" customWidth="1"/>
    <col min="5" max="5" width="14.28125" style="55" customWidth="1"/>
    <col min="6" max="6" width="13.8515625" style="55" bestFit="1" customWidth="1"/>
    <col min="7" max="7" width="6.421875" style="55" bestFit="1" customWidth="1"/>
    <col min="8" max="8" width="10.57421875" style="55" bestFit="1" customWidth="1"/>
    <col min="9" max="9" width="19.421875" style="55" customWidth="1"/>
    <col min="10" max="10" width="62.421875" style="55" customWidth="1"/>
    <col min="11" max="16384" width="9.140625" style="55" customWidth="1"/>
  </cols>
  <sheetData>
    <row r="1" spans="3:14" ht="15.75" customHeight="1">
      <c r="C1" s="108" t="s">
        <v>74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5" s="61" customFormat="1" ht="15.75" thickBot="1">
      <c r="B2" s="60" t="s">
        <v>71</v>
      </c>
      <c r="C2" s="83">
        <v>66.66666666666666</v>
      </c>
      <c r="D2" s="83">
        <v>66.66666666666666</v>
      </c>
      <c r="E2" s="83">
        <v>33.33333333333333</v>
      </c>
      <c r="F2" s="83">
        <v>33.33333333333333</v>
      </c>
      <c r="G2" s="83">
        <v>33.33333333333333</v>
      </c>
      <c r="H2" s="83">
        <v>66.66666666666666</v>
      </c>
      <c r="I2" s="83">
        <v>0</v>
      </c>
      <c r="J2" s="83">
        <v>100</v>
      </c>
      <c r="K2" s="83">
        <v>0</v>
      </c>
      <c r="L2" s="83">
        <v>100</v>
      </c>
      <c r="M2" s="83">
        <v>0</v>
      </c>
      <c r="N2" s="83">
        <v>0</v>
      </c>
      <c r="O2" s="83">
        <v>66.66666666666666</v>
      </c>
    </row>
    <row r="3" spans="3:15" ht="26.25" thickBot="1">
      <c r="C3" s="89">
        <v>1</v>
      </c>
      <c r="D3" s="90">
        <v>2</v>
      </c>
      <c r="E3" s="89" t="s">
        <v>84</v>
      </c>
      <c r="F3" s="89" t="s">
        <v>85</v>
      </c>
      <c r="G3" s="90" t="s">
        <v>86</v>
      </c>
      <c r="H3" s="90" t="s">
        <v>87</v>
      </c>
      <c r="I3" s="89" t="s">
        <v>88</v>
      </c>
      <c r="J3" s="89" t="s">
        <v>89</v>
      </c>
      <c r="K3" s="90" t="s">
        <v>90</v>
      </c>
      <c r="L3" s="90" t="s">
        <v>91</v>
      </c>
      <c r="M3" s="89" t="s">
        <v>92</v>
      </c>
      <c r="N3" s="89" t="s">
        <v>93</v>
      </c>
      <c r="O3" s="89" t="s">
        <v>94</v>
      </c>
    </row>
    <row r="4" spans="2:15" ht="15">
      <c r="B4" s="70" t="s">
        <v>80</v>
      </c>
      <c r="C4" s="88">
        <f>IF(LEN(C3)&lt;4,1,1*LEFT(RIGHT(C3,3),1))</f>
        <v>1</v>
      </c>
      <c r="D4" s="88">
        <f aca="true" t="shared" si="0" ref="D4:O4">IF(LEN(D3)&lt;4,1,1*LEFT(RIGHT(D3,3),1))</f>
        <v>1</v>
      </c>
      <c r="E4" s="88">
        <f t="shared" si="0"/>
        <v>1</v>
      </c>
      <c r="F4" s="88">
        <f t="shared" si="0"/>
        <v>2</v>
      </c>
      <c r="G4" s="88">
        <f t="shared" si="0"/>
        <v>1</v>
      </c>
      <c r="H4" s="88">
        <f t="shared" si="0"/>
        <v>2</v>
      </c>
      <c r="I4" s="88">
        <f t="shared" si="0"/>
        <v>1</v>
      </c>
      <c r="J4" s="88">
        <f t="shared" si="0"/>
        <v>2</v>
      </c>
      <c r="K4" s="88">
        <f t="shared" si="0"/>
        <v>1</v>
      </c>
      <c r="L4" s="88">
        <f t="shared" si="0"/>
        <v>2</v>
      </c>
      <c r="M4" s="88">
        <f t="shared" si="0"/>
        <v>1</v>
      </c>
      <c r="N4" s="88">
        <f t="shared" si="0"/>
        <v>2</v>
      </c>
      <c r="O4" s="88">
        <f t="shared" si="0"/>
        <v>3</v>
      </c>
    </row>
    <row r="5" spans="2:15" ht="15">
      <c r="B5" s="70" t="s">
        <v>78</v>
      </c>
      <c r="C5" s="88">
        <f>IF(LEN(C3)&lt;4,C3,LEFT(C3,LEN(C3)-4))</f>
        <v>1</v>
      </c>
      <c r="D5" s="88">
        <f aca="true" t="shared" si="1" ref="D5:O5">IF(LEN(D3)&lt;4,D3,LEFT(D3,LEN(D3)-4))</f>
        <v>2</v>
      </c>
      <c r="E5" s="88" t="str">
        <f t="shared" si="1"/>
        <v>3</v>
      </c>
      <c r="F5" s="88" t="str">
        <f t="shared" si="1"/>
        <v>3</v>
      </c>
      <c r="G5" s="88" t="str">
        <f t="shared" si="1"/>
        <v>4</v>
      </c>
      <c r="H5" s="88" t="str">
        <f t="shared" si="1"/>
        <v>4</v>
      </c>
      <c r="I5" s="88" t="str">
        <f t="shared" si="1"/>
        <v>5</v>
      </c>
      <c r="J5" s="88" t="str">
        <f t="shared" si="1"/>
        <v>5</v>
      </c>
      <c r="K5" s="88" t="str">
        <f t="shared" si="1"/>
        <v>6</v>
      </c>
      <c r="L5" s="88" t="str">
        <f t="shared" si="1"/>
        <v>6</v>
      </c>
      <c r="M5" s="88" t="str">
        <f t="shared" si="1"/>
        <v>7</v>
      </c>
      <c r="N5" s="88" t="str">
        <f t="shared" si="1"/>
        <v>7</v>
      </c>
      <c r="O5" s="88" t="str">
        <f t="shared" si="1"/>
        <v>7</v>
      </c>
    </row>
    <row r="6" spans="2:15" ht="15">
      <c r="B6" s="70" t="s">
        <v>79</v>
      </c>
      <c r="C6" s="88">
        <f>C4*C2</f>
        <v>66.66666666666666</v>
      </c>
      <c r="D6" s="88">
        <f aca="true" t="shared" si="2" ref="D6:O6">D4*D2</f>
        <v>66.66666666666666</v>
      </c>
      <c r="E6" s="88">
        <f t="shared" si="2"/>
        <v>33.33333333333333</v>
      </c>
      <c r="F6" s="88">
        <f t="shared" si="2"/>
        <v>66.66666666666666</v>
      </c>
      <c r="G6" s="88">
        <f t="shared" si="2"/>
        <v>33.33333333333333</v>
      </c>
      <c r="H6" s="88">
        <f t="shared" si="2"/>
        <v>133.33333333333331</v>
      </c>
      <c r="I6" s="88">
        <f t="shared" si="2"/>
        <v>0</v>
      </c>
      <c r="J6" s="88">
        <f t="shared" si="2"/>
        <v>200</v>
      </c>
      <c r="K6" s="88">
        <f t="shared" si="2"/>
        <v>0</v>
      </c>
      <c r="L6" s="88">
        <f t="shared" si="2"/>
        <v>200</v>
      </c>
      <c r="M6" s="88">
        <f t="shared" si="2"/>
        <v>0</v>
      </c>
      <c r="N6" s="88">
        <f t="shared" si="2"/>
        <v>0</v>
      </c>
      <c r="O6" s="88">
        <f t="shared" si="2"/>
        <v>199.99999999999997</v>
      </c>
    </row>
    <row r="7" spans="3:5" ht="15">
      <c r="C7" s="55" t="s">
        <v>114</v>
      </c>
      <c r="E7" s="55" t="s">
        <v>115</v>
      </c>
    </row>
    <row r="8" spans="3:4" ht="15">
      <c r="C8" s="55" t="s">
        <v>73</v>
      </c>
      <c r="D8" s="55" t="s">
        <v>72</v>
      </c>
    </row>
    <row r="9" ht="21">
      <c r="F9" s="79" t="str">
        <f>IF(COUNTIF(C2:O2,"")=0,"","Введите уровень успешности каждого задания")</f>
        <v/>
      </c>
    </row>
    <row r="10" spans="2:10" ht="110.25">
      <c r="B10" s="80" t="s">
        <v>60</v>
      </c>
      <c r="C10" s="80" t="str">
        <f>АнализКл!C10</f>
        <v>Требования к уровню подготовки выпускников, проверяемому на ЕГЭ</v>
      </c>
      <c r="D10" s="80" t="str">
        <f>АнализКл!D10</f>
        <v>Коды проверяемых требований к уровню подготовки выпускников</v>
      </c>
      <c r="E10" s="80" t="str">
        <f>АнализКл!E10</f>
        <v>Коды проверяемых элементов</v>
      </c>
      <c r="F10" s="75" t="s">
        <v>62</v>
      </c>
      <c r="G10" s="75" t="s">
        <v>63</v>
      </c>
      <c r="H10" s="75" t="s">
        <v>61</v>
      </c>
      <c r="I10" s="75" t="s">
        <v>65</v>
      </c>
      <c r="J10" s="75" t="s">
        <v>77</v>
      </c>
    </row>
    <row r="11" spans="2:10" ht="78.75">
      <c r="B11" s="76">
        <f>АнализКл!B11</f>
        <v>1</v>
      </c>
      <c r="C11" s="86" t="str">
        <f>АнализКл!C11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(выбор обобщающего понятия для всех остальных понятий, представленных в перечне)</v>
      </c>
      <c r="D11" s="81" t="str">
        <f>АнализКл!D11</f>
        <v>1.1–1.8</v>
      </c>
      <c r="E11" s="87" t="str">
        <f>АнализКл!E11</f>
        <v>Различное содержание в разных вариантах: 1.1–5.20</v>
      </c>
      <c r="F11" s="77" t="str">
        <f>АнализКл!F11</f>
        <v>Б</v>
      </c>
      <c r="G11" s="65">
        <f>АнализКл!G11</f>
        <v>1</v>
      </c>
      <c r="H11" s="82">
        <f>IF(I11="","",I11*G11)</f>
        <v>0.6666666666666665</v>
      </c>
      <c r="I11" s="78">
        <f aca="true" t="shared" si="3" ref="I11:I17">IF(COUNTIFS($C$5:$O$5,$B11,$C$2:$O$2,"")=0,SUMIFS($C$6:$O$6,$C$5:$O$5,$B11)/$G11/100,"")</f>
        <v>0.6666666666666665</v>
      </c>
      <c r="J11" s="77" t="str">
        <f aca="true" t="shared" si="4" ref="J11:J17">IF(I11="",$F$9,IF(I11&gt;=$A$24,$C$24,IF(I11&gt;=$A$23,$C$23,IF(I11&gt;=$A$22,$C$22,IF(I11&gt;=$A$21,$C$21,$C$20)))))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2" spans="2:10" ht="78.75">
      <c r="B12" s="76">
        <f>АнализКл!B12</f>
        <v>2</v>
      </c>
      <c r="C12" s="86" t="str">
        <f>АнализКл!C12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(соотнесение видовых понятий с родовыми)</v>
      </c>
      <c r="D12" s="81" t="str">
        <f>АнализКл!D12</f>
        <v>1.1–1.8</v>
      </c>
      <c r="E12" s="87" t="str">
        <f>АнализКл!E12</f>
        <v>Различное содержание в разных вариантах: 1.1–5.20</v>
      </c>
      <c r="F12" s="77" t="str">
        <f>АнализКл!F12</f>
        <v>Б</v>
      </c>
      <c r="G12" s="65">
        <f>АнализКл!G12</f>
        <v>1</v>
      </c>
      <c r="H12" s="82">
        <f aca="true" t="shared" si="5" ref="H12:H17">IF(I12="","",I12*G12)</f>
        <v>0.6666666666666665</v>
      </c>
      <c r="I12" s="78">
        <f t="shared" si="3"/>
        <v>0.6666666666666665</v>
      </c>
      <c r="J12" s="7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0" ht="47.25">
      <c r="B13" s="76">
        <f>АнализКл!B13</f>
        <v>3</v>
      </c>
      <c r="C13" s="85" t="str">
        <f>АнализКл!C13</f>
        <v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v>
      </c>
      <c r="D13" s="81" t="str">
        <f>АнализКл!D13</f>
        <v>2.1</v>
      </c>
      <c r="E13" s="87" t="str">
        <f>АнализКл!E13</f>
        <v>1.1–1.18</v>
      </c>
      <c r="F13" s="77" t="str">
        <f>АнализКл!F13</f>
        <v>П</v>
      </c>
      <c r="G13" s="65">
        <f>АнализКл!G13</f>
        <v>2</v>
      </c>
      <c r="H13" s="82">
        <f t="shared" si="5"/>
        <v>0.9999999999999999</v>
      </c>
      <c r="I13" s="78">
        <f t="shared" si="3"/>
        <v>0.49999999999999994</v>
      </c>
      <c r="J13" s="7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0" ht="63">
      <c r="B14" s="76">
        <f>АнализКл!B14</f>
        <v>4</v>
      </c>
      <c r="C14" s="85" t="str">
        <f>АнализКл!C14</f>
        <v>Характеризовать с научных позиций основы конституционного строя, права и свободы человека и гражданина, конституционные обязанности гражданина РФ</v>
      </c>
      <c r="D14" s="81" t="str">
        <f>АнализКл!D14</f>
        <v>2.1</v>
      </c>
      <c r="E14" s="87" t="str">
        <f>АнализКл!E14</f>
        <v>5.4 (Конституция РФ.
Главы 1 и 2)</v>
      </c>
      <c r="F14" s="77" t="str">
        <f>АнализКл!F14</f>
        <v>Б</v>
      </c>
      <c r="G14" s="65">
        <f>АнализКл!G14</f>
        <v>2</v>
      </c>
      <c r="H14" s="82">
        <f t="shared" si="5"/>
        <v>1.6666666666666663</v>
      </c>
      <c r="I14" s="78">
        <f t="shared" si="3"/>
        <v>0.8333333333333331</v>
      </c>
      <c r="J14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78.75">
      <c r="B15" s="76">
        <f>АнализКл!B15</f>
        <v>5</v>
      </c>
      <c r="C15" s="85" t="str">
        <f>АнализКл!C15</f>
        <v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</v>
      </c>
      <c r="D15" s="81" t="str">
        <f>АнализКл!D15</f>
        <v>2.5</v>
      </c>
      <c r="E15" s="87" t="str">
        <f>АнализКл!E15</f>
        <v>Различное содержание в разных вариантах: 1.1- 5.20</v>
      </c>
      <c r="F15" s="77" t="str">
        <f>АнализКл!F15</f>
        <v>П</v>
      </c>
      <c r="G15" s="65">
        <f>АнализКл!G15</f>
        <v>2</v>
      </c>
      <c r="H15" s="82">
        <f t="shared" si="5"/>
        <v>2</v>
      </c>
      <c r="I15" s="78">
        <f t="shared" si="3"/>
        <v>1</v>
      </c>
      <c r="J15" s="77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6" spans="2:10" ht="78.75">
      <c r="B16" s="76">
        <f>АнализКл!B16</f>
        <v>6</v>
      </c>
      <c r="C16" s="85" t="str">
        <f>АнализКл!C16</f>
        <v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информацию. 
Объяснять внутренние и внешние связи (причинно-следственные и
функциональные) изученных социальных объектов</v>
      </c>
      <c r="D16" s="81" t="str">
        <f>АнализКл!D16</f>
        <v>2.5
2.3</v>
      </c>
      <c r="E16" s="87" t="str">
        <f>АнализКл!E16</f>
        <v>Различное содержание в разных вариантах: 1.1- 5.20</v>
      </c>
      <c r="F16" s="77" t="str">
        <f>АнализКл!F16</f>
        <v>П</v>
      </c>
      <c r="G16" s="65">
        <f>АнализКл!G16</f>
        <v>2</v>
      </c>
      <c r="H16" s="82">
        <f t="shared" si="5"/>
        <v>2</v>
      </c>
      <c r="I16" s="78">
        <f t="shared" si="3"/>
        <v>1</v>
      </c>
      <c r="J16" s="77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2:10" ht="78.75">
      <c r="B17" s="76">
        <f>АнализКл!B17</f>
        <v>7</v>
      </c>
      <c r="C17" s="85" t="str">
        <f>АнализКл!C17</f>
        <v>Применять социально-экономические и гуманитарные знания в процессе решения познавательных задач по актуальным социальнымпроблемам (задание-задача)</v>
      </c>
      <c r="D17" s="81" t="str">
        <f>АнализКл!D17</f>
        <v>2.9</v>
      </c>
      <c r="E17" s="87" t="str">
        <f>АнализКл!E17</f>
        <v>Различное содержание в разных вариантах: 1.1–5.20</v>
      </c>
      <c r="F17" s="77" t="str">
        <f>АнализКл!F17</f>
        <v>В</v>
      </c>
      <c r="G17" s="65">
        <f>АнализКл!G17</f>
        <v>3</v>
      </c>
      <c r="H17" s="82">
        <f t="shared" si="5"/>
        <v>1.9999999999999996</v>
      </c>
      <c r="I17" s="78">
        <f t="shared" si="3"/>
        <v>0.6666666666666665</v>
      </c>
      <c r="J17" s="7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3" ht="15.75">
      <c r="A19" s="71" t="s">
        <v>76</v>
      </c>
      <c r="B19" s="71" t="s">
        <v>75</v>
      </c>
      <c r="C19" s="72" t="s">
        <v>66</v>
      </c>
    </row>
    <row r="20" spans="1:3" ht="15.75">
      <c r="A20" s="73">
        <v>0</v>
      </c>
      <c r="B20" s="73">
        <f>A21-0.01</f>
        <v>0.29</v>
      </c>
      <c r="C20" s="74" t="s">
        <v>67</v>
      </c>
    </row>
    <row r="21" spans="1:3" ht="15.75">
      <c r="A21" s="73">
        <v>0.3</v>
      </c>
      <c r="B21" s="73">
        <f aca="true" t="shared" si="6" ref="B21:B23">A22-0.01</f>
        <v>0.49</v>
      </c>
      <c r="C21" s="74" t="s">
        <v>68</v>
      </c>
    </row>
    <row r="22" spans="1:3" ht="15.75">
      <c r="A22" s="73">
        <v>0.5</v>
      </c>
      <c r="B22" s="73">
        <f t="shared" si="6"/>
        <v>0.69</v>
      </c>
      <c r="C22" s="74" t="s">
        <v>81</v>
      </c>
    </row>
    <row r="23" spans="1:3" ht="15.75">
      <c r="A23" s="73">
        <v>0.7</v>
      </c>
      <c r="B23" s="73">
        <f t="shared" si="6"/>
        <v>0.89</v>
      </c>
      <c r="C23" s="74" t="s">
        <v>69</v>
      </c>
    </row>
    <row r="24" spans="1:3" ht="15.75">
      <c r="A24" s="73">
        <v>0.9</v>
      </c>
      <c r="B24" s="73">
        <v>1</v>
      </c>
      <c r="C24" s="74" t="s">
        <v>70</v>
      </c>
    </row>
  </sheetData>
  <sheetProtection sheet="1" objects="1" scenarios="1"/>
  <mergeCells count="1">
    <mergeCell ref="C1:N1"/>
  </mergeCells>
  <conditionalFormatting sqref="A20:C21 J11:J17">
    <cfRule type="expression" priority="1786" dxfId="0">
      <formula>$I11&lt;$A$22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Савин</dc:creator>
  <cp:keywords/>
  <dc:description/>
  <cp:lastModifiedBy>Admin</cp:lastModifiedBy>
  <cp:lastPrinted>2017-01-14T08:25:03Z</cp:lastPrinted>
  <dcterms:created xsi:type="dcterms:W3CDTF">2006-09-28T05:33:49Z</dcterms:created>
  <dcterms:modified xsi:type="dcterms:W3CDTF">2018-12-14T09:42:55Z</dcterms:modified>
  <cp:category/>
  <cp:version/>
  <cp:contentType/>
  <cp:contentStatus/>
</cp:coreProperties>
</file>