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КДР\18-19\12 декабрь\9 МАТ, 11 ОБЩ, 11 ХИМ 12122018\"/>
    </mc:Choice>
  </mc:AlternateContent>
  <bookViews>
    <workbookView xWindow="0" yWindow="0" windowWidth="20490" windowHeight="7155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АнализКл!$A$7:$J$24</definedName>
    <definedName name="_xlnm.Print_Area" localSheetId="3">АнализОО!$A$7:$K$24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52511"/>
</workbook>
</file>

<file path=xl/calcChain.xml><?xml version="1.0" encoding="utf-8"?>
<calcChain xmlns="http://schemas.openxmlformats.org/spreadsheetml/2006/main">
  <c r="D10" i="26" l="1"/>
  <c r="E10" i="26"/>
  <c r="C10" i="26"/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B12" i="26"/>
  <c r="B13" i="26"/>
  <c r="B14" i="26"/>
  <c r="B15" i="26"/>
  <c r="B16" i="26"/>
  <c r="B17" i="26"/>
  <c r="B11" i="26"/>
  <c r="D5" i="26" l="1"/>
  <c r="E5" i="26"/>
  <c r="F5" i="26"/>
  <c r="G5" i="26"/>
  <c r="H5" i="26"/>
  <c r="I5" i="26"/>
  <c r="J5" i="26"/>
  <c r="K5" i="26"/>
  <c r="L5" i="26"/>
  <c r="M5" i="26"/>
  <c r="N5" i="26"/>
  <c r="O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O4" i="26"/>
  <c r="O6" i="26" s="1"/>
  <c r="I14" i="26" l="1"/>
  <c r="I16" i="26"/>
  <c r="I17" i="26"/>
  <c r="I13" i="26"/>
  <c r="I12" i="26"/>
  <c r="I15" i="26"/>
  <c r="H17" i="26" l="1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12" i="26"/>
  <c r="J14" i="26"/>
  <c r="J11" i="26"/>
  <c r="J13" i="26"/>
  <c r="J15" i="26"/>
  <c r="J16" i="26"/>
  <c r="J17" i="26"/>
  <c r="J12" i="25"/>
  <c r="J16" i="25"/>
  <c r="J13" i="25"/>
  <c r="J17" i="25"/>
  <c r="J14" i="25"/>
  <c r="J11" i="25"/>
  <c r="B23" i="26"/>
  <c r="B22" i="26"/>
  <c r="B21" i="26"/>
  <c r="B20" i="26"/>
  <c r="B21" i="25"/>
  <c r="B22" i="25"/>
  <c r="B23" i="25"/>
  <c r="B20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 shape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<sst xmlns="http://schemas.openxmlformats.org/spreadsheetml/2006/main" count="189" uniqueCount="116">
  <si>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</si>
  <si>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</si>
  <si>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</si>
  <si>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</si>
  <si>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</si>
  <si>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</si>
  <si>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</si>
  <si>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</si>
  <si>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</si>
  <si>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</si>
  <si>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</si>
  <si>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</si>
  <si>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</si>
  <si>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</si>
  <si>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</si>
  <si>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</si>
  <si>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</si>
  <si>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</si>
  <si>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</si>
  <si>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</si>
  <si>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</si>
  <si>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</si>
  <si>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</si>
  <si>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</si>
  <si>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</si>
  <si>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</si>
  <si>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</si>
  <si>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</si>
  <si>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</si>
  <si>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</si>
  <si>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</si>
  <si>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</si>
  <si>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</si>
  <si>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</si>
  <si>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</si>
  <si>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</si>
  <si>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</si>
  <si>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</si>
  <si>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</si>
  <si>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</si>
  <si>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</si>
  <si>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</si>
  <si>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</si>
  <si>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</si>
  <si>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</si>
  <si>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</si>
  <si>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</si>
  <si>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</si>
  <si>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</si>
  <si>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</si>
  <si>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</si>
  <si>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</si>
  <si>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</si>
  <si>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</si>
  <si>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</si>
  <si>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</si>
  <si>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</si>
  <si>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</si>
  <si>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</si>
  <si>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</si>
  <si>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</si>
  <si>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</si>
  <si>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</si>
  <si>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</si>
  <si>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</si>
  <si>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</si>
  <si>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</si>
  <si>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</si>
  <si>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</si>
  <si>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</si>
  <si>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</si>
  <si>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</si>
  <si>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</si>
  <si>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</si>
  <si>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</si>
  <si>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</si>
  <si>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</si>
  <si>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</si>
  <si>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</si>
  <si>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</si>
  <si>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</si>
  <si>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</si>
  <si>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</si>
  <si>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Требования к уровню подготовки выпускников, проверяемому на ЕГЭ</t>
  </si>
  <si>
    <t>Коды проверяемых элементов</t>
  </si>
  <si>
    <t>3
1 б</t>
  </si>
  <si>
    <t>3
2 б</t>
  </si>
  <si>
    <t>4
1 б</t>
  </si>
  <si>
    <t>4
2 б</t>
  </si>
  <si>
    <t>5
1 б</t>
  </si>
  <si>
    <t>5
2 б</t>
  </si>
  <si>
    <t>6
1 б</t>
  </si>
  <si>
    <t>6
2 б</t>
  </si>
  <si>
    <t>7
1 б</t>
  </si>
  <si>
    <t>7
2 б</t>
  </si>
  <si>
    <t>7
3 б</t>
  </si>
  <si>
    <t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(выбор обобщающего понятия для всех остальных понятий, представленных в перечне)</t>
  </si>
  <si>
    <t>1.1–1.8</t>
  </si>
  <si>
    <t>Различное содержание в разных вариантах: 1.1–5.20</t>
  </si>
  <si>
    <t>Б</t>
  </si>
  <si>
    <t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(соотнесение видовых понятий с родовыми)</t>
  </si>
  <si>
    <t>1.1–1.18</t>
  </si>
  <si>
    <t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</t>
  </si>
  <si>
    <t>2.1</t>
  </si>
  <si>
    <t>П</t>
  </si>
  <si>
    <t>2.9</t>
  </si>
  <si>
    <t>В</t>
  </si>
  <si>
    <t>5.4 (Конституция РФ.
Главы 1 и 2)</t>
  </si>
  <si>
    <t>Характеризовать с научных позиций основы конституционного строя, права и свободы человека и гражданина, конституционные обязанности гражданина РФ</t>
  </si>
  <si>
    <t>Различное содержание в разных вариантах: 1.1- 5.20</t>
  </si>
  <si>
    <t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</t>
  </si>
  <si>
    <t>2.5</t>
  </si>
  <si>
    <t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информацию. 
Объяснять внутренние и внешние связи (причинно-следственные и
функциональные) изученных социальных объектов</t>
  </si>
  <si>
    <t>2.5
2.3</t>
  </si>
  <si>
    <t>Применять социально-экономические и гуманитарные знания в процессе решения познавательных задач по актуальным социальнымпроблемам (задание-задача)</t>
  </si>
  <si>
    <t>КДР по обществознанию (11 кл.) 12.12.2018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</si>
</sst>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  <xf numFmtId="0" fontId="25" fillId="0" borderId="0"/>
    <xf numFmtId="0" fontId="16" fillId="0" borderId="0"/>
    <xf numFmtId="0" fontId="16" fillId="0" borderId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13" xfId="4" applyFont="1" applyBorder="1" applyAlignment="1" applyProtection="1">
      <alignment horizontal="center" vertical="center" wrapText="1"/>
      <protection hidden="1"/>
    </xf>
    <xf numFmtId="0" fontId="20" fillId="7" borderId="13" xfId="4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7">
    <cellStyle name="Обычный" xfId="0" builtinId="0"/>
    <cellStyle name="Обычный 2" xfId="1"/>
    <cellStyle name="Обычный 2 2" xfId="5"/>
    <cellStyle name="Обычный 3" xfId="2"/>
    <cellStyle name="Обычный 3 2" xfId="6"/>
    <cellStyle name="Обычный 4" xfId="4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9" t="e">
        <f>#REF!</f>
        <v>#REF!</v>
      </c>
      <c r="B1" s="100"/>
      <c r="C1" s="101"/>
      <c r="D1" s="39" t="s">
        <v>54</v>
      </c>
      <c r="E1" s="31"/>
      <c r="F1" s="102" t="e">
        <f>#REF!</f>
        <v>#REF!</v>
      </c>
      <c r="G1" s="103"/>
      <c r="H1" s="104" t="s">
        <v>51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7" t="s">
        <v>52</v>
      </c>
      <c r="B3" s="105" t="s">
        <v>49</v>
      </c>
      <c r="C3" s="107" t="s">
        <v>48</v>
      </c>
      <c r="D3" s="94" t="s">
        <v>55</v>
      </c>
      <c r="E3" s="96" t="s">
        <v>50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 t="s">
        <v>57</v>
      </c>
      <c r="W3" s="98"/>
      <c r="X3" s="98"/>
      <c r="Y3" s="98"/>
      <c r="Z3" s="97" t="s">
        <v>59</v>
      </c>
      <c r="AA3" s="98"/>
      <c r="AB3" s="98"/>
      <c r="AC3" s="98"/>
      <c r="AD3" s="92" t="s">
        <v>58</v>
      </c>
    </row>
    <row r="4" spans="1:30" ht="16.5" thickBot="1" x14ac:dyDescent="0.3">
      <c r="A4" s="97"/>
      <c r="B4" s="106"/>
      <c r="C4" s="108"/>
      <c r="D4" s="95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93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J24"/>
  <sheetViews>
    <sheetView tabSelected="1" zoomScale="80" zoomScaleNormal="80" workbookViewId="0">
      <selection activeCell="F11" sqref="F11"/>
    </sheetView>
  </sheetViews>
  <sheetFormatPr defaultRowHeight="15" x14ac:dyDescent="0.25"/>
  <cols>
    <col min="2" max="2" width="10.85546875" customWidth="1"/>
    <col min="3" max="3" width="68" customWidth="1"/>
    <col min="4" max="4" width="14.42578125" customWidth="1"/>
    <col min="5" max="5" width="14.28515625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</cols>
  <sheetData>
    <row r="2" spans="2:10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</row>
    <row r="3" spans="2:10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</row>
    <row r="4" spans="2:10" x14ac:dyDescent="0.25">
      <c r="C4" s="85"/>
      <c r="D4" s="63"/>
      <c r="E4" s="63"/>
      <c r="F4" s="63"/>
      <c r="G4" s="63"/>
      <c r="H4" s="63"/>
      <c r="I4" s="63"/>
      <c r="J4" s="63"/>
    </row>
    <row r="5" spans="2:10" x14ac:dyDescent="0.25">
      <c r="C5" s="85"/>
      <c r="D5" s="63"/>
      <c r="E5" s="63"/>
      <c r="F5" s="63"/>
      <c r="G5" s="63"/>
      <c r="H5" s="63"/>
      <c r="I5" s="63"/>
      <c r="J5" s="63"/>
    </row>
    <row r="6" spans="2:10" x14ac:dyDescent="0.25">
      <c r="C6" s="85"/>
      <c r="D6" s="63"/>
      <c r="E6" s="63"/>
      <c r="F6" s="63"/>
      <c r="G6" s="63"/>
      <c r="H6" s="63"/>
      <c r="I6" s="63"/>
      <c r="J6" s="63"/>
    </row>
    <row r="7" spans="2:10" x14ac:dyDescent="0.25">
      <c r="C7" s="55" t="s">
        <v>115</v>
      </c>
      <c r="D7" s="63"/>
      <c r="E7" s="63"/>
      <c r="F7" s="63"/>
      <c r="G7" s="63"/>
      <c r="H7" s="63"/>
      <c r="I7" s="63"/>
      <c r="J7" s="63"/>
    </row>
    <row r="8" spans="2:10" x14ac:dyDescent="0.25">
      <c r="B8" s="55"/>
      <c r="C8" s="55" t="s">
        <v>73</v>
      </c>
      <c r="D8" s="55" t="s">
        <v>74</v>
      </c>
      <c r="E8" s="55"/>
      <c r="F8" s="55"/>
      <c r="G8" s="55"/>
      <c r="H8" s="55"/>
      <c r="I8" s="55"/>
      <c r="J8" s="55"/>
    </row>
    <row r="9" spans="2:10" ht="21" x14ac:dyDescent="0.35">
      <c r="F9" s="64" t="str">
        <f>IF(COUNTIF(C2:I2,"")=0,"","Введите уровень успешности каждого задания")</f>
        <v>Введите уровень успешности каждого задания</v>
      </c>
    </row>
    <row r="10" spans="2:10" ht="81" x14ac:dyDescent="0.25">
      <c r="B10" s="81" t="s">
        <v>60</v>
      </c>
      <c r="C10" s="68" t="s">
        <v>83</v>
      </c>
      <c r="D10" s="68" t="s">
        <v>64</v>
      </c>
      <c r="E10" s="68" t="s">
        <v>84</v>
      </c>
      <c r="F10" s="68" t="s">
        <v>62</v>
      </c>
      <c r="G10" s="68" t="s">
        <v>63</v>
      </c>
      <c r="H10" s="68" t="s">
        <v>61</v>
      </c>
      <c r="I10" s="68" t="s">
        <v>65</v>
      </c>
      <c r="J10" s="68" t="s">
        <v>78</v>
      </c>
    </row>
    <row r="11" spans="2:10" ht="173.25" x14ac:dyDescent="0.25">
      <c r="B11" s="65">
        <v>1</v>
      </c>
      <c r="C11" s="87" t="s">
        <v>96</v>
      </c>
      <c r="D11" s="82" t="s">
        <v>97</v>
      </c>
      <c r="E11" s="88" t="s">
        <v>98</v>
      </c>
      <c r="F11" s="78" t="s">
        <v>99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17" si="0">IF(I11="",$F$9,IF(I11&gt;=$A$24,$C$24,IF(I11&gt;=$A$23,$C$23,IF(I11&gt;=$A$22,$C$22,IF(I11&gt;=$A$21,$C$21,$C$20)))))</f>
        <v>Введите уровень успешности каждого задания</v>
      </c>
    </row>
    <row r="12" spans="2:10" ht="173.25" x14ac:dyDescent="0.25">
      <c r="B12" s="65">
        <v>2</v>
      </c>
      <c r="C12" s="87" t="s">
        <v>100</v>
      </c>
      <c r="D12" s="82" t="s">
        <v>97</v>
      </c>
      <c r="E12" s="88" t="s">
        <v>98</v>
      </c>
      <c r="F12" s="78" t="s">
        <v>99</v>
      </c>
      <c r="G12" s="66">
        <v>1</v>
      </c>
      <c r="H12" s="83" t="str">
        <f t="shared" ref="H12:H17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0" ht="47.25" x14ac:dyDescent="0.25">
      <c r="B13" s="65">
        <v>3</v>
      </c>
      <c r="C13" s="86" t="s">
        <v>102</v>
      </c>
      <c r="D13" s="82" t="s">
        <v>103</v>
      </c>
      <c r="E13" s="88" t="s">
        <v>101</v>
      </c>
      <c r="F13" s="78" t="s">
        <v>104</v>
      </c>
      <c r="G13" s="66">
        <v>2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0" ht="63" x14ac:dyDescent="0.25">
      <c r="B14" s="65">
        <v>4</v>
      </c>
      <c r="C14" s="86" t="s">
        <v>108</v>
      </c>
      <c r="D14" s="82" t="s">
        <v>103</v>
      </c>
      <c r="E14" s="88" t="s">
        <v>107</v>
      </c>
      <c r="F14" s="78" t="s">
        <v>99</v>
      </c>
      <c r="G14" s="66">
        <v>2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0" ht="78.75" x14ac:dyDescent="0.25">
      <c r="B15" s="65">
        <v>5</v>
      </c>
      <c r="C15" s="86" t="s">
        <v>110</v>
      </c>
      <c r="D15" s="82" t="s">
        <v>111</v>
      </c>
      <c r="E15" s="88" t="s">
        <v>109</v>
      </c>
      <c r="F15" s="78" t="s">
        <v>104</v>
      </c>
      <c r="G15" s="66">
        <v>2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0" ht="126" x14ac:dyDescent="0.25">
      <c r="B16" s="65">
        <v>6</v>
      </c>
      <c r="C16" s="86" t="s">
        <v>112</v>
      </c>
      <c r="D16" s="82" t="s">
        <v>113</v>
      </c>
      <c r="E16" s="88" t="s">
        <v>109</v>
      </c>
      <c r="F16" s="78" t="s">
        <v>104</v>
      </c>
      <c r="G16" s="66">
        <v>2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78.75" x14ac:dyDescent="0.25">
      <c r="B17" s="65">
        <v>7</v>
      </c>
      <c r="C17" s="86" t="s">
        <v>114</v>
      </c>
      <c r="D17" s="82" t="s">
        <v>105</v>
      </c>
      <c r="E17" s="88" t="s">
        <v>98</v>
      </c>
      <c r="F17" s="78" t="s">
        <v>106</v>
      </c>
      <c r="G17" s="66">
        <v>3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9" spans="1:10" ht="15.75" x14ac:dyDescent="0.25">
      <c r="A19" t="s">
        <v>77</v>
      </c>
      <c r="B19" t="s">
        <v>76</v>
      </c>
      <c r="C19" s="57" t="s">
        <v>66</v>
      </c>
    </row>
    <row r="20" spans="1:10" ht="15.75" x14ac:dyDescent="0.25">
      <c r="A20" s="56">
        <v>0</v>
      </c>
      <c r="B20" s="56">
        <f>A21-0.01</f>
        <v>0.28999999999999998</v>
      </c>
      <c r="C20" s="58" t="s">
        <v>67</v>
      </c>
    </row>
    <row r="21" spans="1:10" ht="15.75" x14ac:dyDescent="0.25">
      <c r="A21" s="56">
        <v>0.3</v>
      </c>
      <c r="B21" s="56">
        <f t="shared" ref="B21:B23" si="2">A22-0.01</f>
        <v>0.49</v>
      </c>
      <c r="C21" s="58" t="s">
        <v>68</v>
      </c>
    </row>
    <row r="22" spans="1:10" ht="15.75" x14ac:dyDescent="0.25">
      <c r="A22" s="56">
        <v>0.5</v>
      </c>
      <c r="B22" s="56">
        <f t="shared" si="2"/>
        <v>0.69</v>
      </c>
      <c r="C22" s="58" t="s">
        <v>82</v>
      </c>
    </row>
    <row r="23" spans="1:10" ht="15.75" x14ac:dyDescent="0.25">
      <c r="A23" s="56">
        <v>0.7</v>
      </c>
      <c r="B23" s="56">
        <f t="shared" si="2"/>
        <v>0.89</v>
      </c>
      <c r="C23" s="58" t="s">
        <v>69</v>
      </c>
    </row>
    <row r="24" spans="1:10" ht="15.75" x14ac:dyDescent="0.25">
      <c r="A24" s="56">
        <v>0.9</v>
      </c>
      <c r="B24" s="56">
        <v>1</v>
      </c>
      <c r="C24" s="58" t="s">
        <v>70</v>
      </c>
    </row>
  </sheetData>
  <sheetProtection algorithmName="SHA-512" hashValue="Rvsv/A9G6tnV1R2QVIXO+6QS49R8MkIlNWHmg2vYnsi5W9pUOgb1DY9pYU4/3pHDjHvwmhD0vjSMFwCRe284Kw==" saltValue="bv977QqoWVrW6vJp2r14GQ==" spinCount="100000" sheet="1" objects="1" scenarios="1"/>
  <conditionalFormatting sqref="A20:C21 J11:J17">
    <cfRule type="expression" dxfId="1" priority="1">
      <formula>$I11&lt;$A$22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80" zoomScaleNormal="80" workbookViewId="0">
      <selection activeCell="C8" sqref="C8"/>
    </sheetView>
  </sheetViews>
  <sheetFormatPr defaultRowHeight="15" x14ac:dyDescent="0.25"/>
  <cols>
    <col min="1" max="1" width="9.140625" style="55"/>
    <col min="2" max="2" width="10.85546875" style="55" customWidth="1"/>
    <col min="3" max="3" width="68" style="55" customWidth="1"/>
    <col min="4" max="4" width="14.42578125" style="55" customWidth="1"/>
    <col min="5" max="5" width="14.2851562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5" ht="15.75" customHeight="1" x14ac:dyDescent="0.25">
      <c r="C1" s="109" t="s">
        <v>75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5" s="62" customFormat="1" ht="15.75" thickBot="1" x14ac:dyDescent="0.3">
      <c r="B2" s="61" t="s">
        <v>71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2:15" ht="26.25" thickBot="1" x14ac:dyDescent="0.3">
      <c r="C3" s="90">
        <v>1</v>
      </c>
      <c r="D3" s="91">
        <v>2</v>
      </c>
      <c r="E3" s="90" t="s">
        <v>85</v>
      </c>
      <c r="F3" s="90" t="s">
        <v>86</v>
      </c>
      <c r="G3" s="91" t="s">
        <v>87</v>
      </c>
      <c r="H3" s="91" t="s">
        <v>88</v>
      </c>
      <c r="I3" s="90" t="s">
        <v>89</v>
      </c>
      <c r="J3" s="90" t="s">
        <v>90</v>
      </c>
      <c r="K3" s="91" t="s">
        <v>91</v>
      </c>
      <c r="L3" s="91" t="s">
        <v>92</v>
      </c>
      <c r="M3" s="90" t="s">
        <v>93</v>
      </c>
      <c r="N3" s="90" t="s">
        <v>94</v>
      </c>
      <c r="O3" s="90" t="s">
        <v>95</v>
      </c>
    </row>
    <row r="4" spans="2:15" x14ac:dyDescent="0.25">
      <c r="B4" s="71" t="s">
        <v>81</v>
      </c>
      <c r="C4" s="89">
        <f>IF(LEN(C3)&lt;4,1,1*LEFT(RIGHT(C3,3),1))</f>
        <v>1</v>
      </c>
      <c r="D4" s="89">
        <f t="shared" ref="D4:O4" si="0">IF(LEN(D3)&lt;4,1,1*LEFT(RIGHT(D3,3),1))</f>
        <v>1</v>
      </c>
      <c r="E4" s="89">
        <f t="shared" si="0"/>
        <v>1</v>
      </c>
      <c r="F4" s="89">
        <f t="shared" si="0"/>
        <v>2</v>
      </c>
      <c r="G4" s="89">
        <f t="shared" si="0"/>
        <v>1</v>
      </c>
      <c r="H4" s="89">
        <f t="shared" si="0"/>
        <v>2</v>
      </c>
      <c r="I4" s="89">
        <f t="shared" si="0"/>
        <v>1</v>
      </c>
      <c r="J4" s="89">
        <f t="shared" si="0"/>
        <v>2</v>
      </c>
      <c r="K4" s="89">
        <f t="shared" si="0"/>
        <v>1</v>
      </c>
      <c r="L4" s="89">
        <f t="shared" si="0"/>
        <v>2</v>
      </c>
      <c r="M4" s="89">
        <f t="shared" si="0"/>
        <v>1</v>
      </c>
      <c r="N4" s="89">
        <f t="shared" si="0"/>
        <v>2</v>
      </c>
      <c r="O4" s="89">
        <f t="shared" si="0"/>
        <v>3</v>
      </c>
    </row>
    <row r="5" spans="2:15" x14ac:dyDescent="0.25">
      <c r="B5" s="71" t="s">
        <v>79</v>
      </c>
      <c r="C5" s="89">
        <f>IF(LEN(C3)&lt;4,C3,LEFT(C3,LEN(C3)-4))</f>
        <v>1</v>
      </c>
      <c r="D5" s="89">
        <f t="shared" ref="D5:O5" si="1">IF(LEN(D3)&lt;4,D3,LEFT(D3,LEN(D3)-4))</f>
        <v>2</v>
      </c>
      <c r="E5" s="89" t="str">
        <f t="shared" si="1"/>
        <v>3</v>
      </c>
      <c r="F5" s="89" t="str">
        <f t="shared" si="1"/>
        <v>3</v>
      </c>
      <c r="G5" s="89" t="str">
        <f t="shared" si="1"/>
        <v>4</v>
      </c>
      <c r="H5" s="89" t="str">
        <f t="shared" si="1"/>
        <v>4</v>
      </c>
      <c r="I5" s="89" t="str">
        <f t="shared" si="1"/>
        <v>5</v>
      </c>
      <c r="J5" s="89" t="str">
        <f t="shared" si="1"/>
        <v>5</v>
      </c>
      <c r="K5" s="89" t="str">
        <f t="shared" si="1"/>
        <v>6</v>
      </c>
      <c r="L5" s="89" t="str">
        <f t="shared" si="1"/>
        <v>6</v>
      </c>
      <c r="M5" s="89" t="str">
        <f t="shared" si="1"/>
        <v>7</v>
      </c>
      <c r="N5" s="89" t="str">
        <f t="shared" si="1"/>
        <v>7</v>
      </c>
      <c r="O5" s="89" t="str">
        <f t="shared" si="1"/>
        <v>7</v>
      </c>
    </row>
    <row r="6" spans="2:15" x14ac:dyDescent="0.25">
      <c r="B6" s="71" t="s">
        <v>80</v>
      </c>
      <c r="C6" s="89">
        <f>C4*C2</f>
        <v>0</v>
      </c>
      <c r="D6" s="89">
        <f t="shared" ref="D6:O6" si="2">D4*D2</f>
        <v>0</v>
      </c>
      <c r="E6" s="89">
        <f t="shared" si="2"/>
        <v>0</v>
      </c>
      <c r="F6" s="89">
        <f t="shared" si="2"/>
        <v>0</v>
      </c>
      <c r="G6" s="89">
        <f t="shared" si="2"/>
        <v>0</v>
      </c>
      <c r="H6" s="89">
        <f t="shared" si="2"/>
        <v>0</v>
      </c>
      <c r="I6" s="89">
        <f t="shared" si="2"/>
        <v>0</v>
      </c>
      <c r="J6" s="89">
        <f t="shared" si="2"/>
        <v>0</v>
      </c>
      <c r="K6" s="89">
        <f t="shared" si="2"/>
        <v>0</v>
      </c>
      <c r="L6" s="89">
        <f t="shared" si="2"/>
        <v>0</v>
      </c>
      <c r="M6" s="89">
        <f t="shared" si="2"/>
        <v>0</v>
      </c>
      <c r="N6" s="89">
        <f t="shared" si="2"/>
        <v>0</v>
      </c>
      <c r="O6" s="89">
        <f t="shared" si="2"/>
        <v>0</v>
      </c>
    </row>
    <row r="7" spans="2:15" x14ac:dyDescent="0.25">
      <c r="C7" s="55" t="s">
        <v>115</v>
      </c>
    </row>
    <row r="8" spans="2:15" x14ac:dyDescent="0.25">
      <c r="C8" s="55" t="s">
        <v>73</v>
      </c>
      <c r="D8" s="55" t="s">
        <v>72</v>
      </c>
    </row>
    <row r="9" spans="2:15" ht="21" x14ac:dyDescent="0.35">
      <c r="F9" s="80" t="str">
        <f>IF(COUNTIF(C2:O2,"")=0,"","Введите уровень успешности каждого задания")</f>
        <v>Введите уровень успешности каждого задания</v>
      </c>
    </row>
    <row r="10" spans="2:15" ht="110.25" x14ac:dyDescent="0.25">
      <c r="B10" s="81" t="s">
        <v>60</v>
      </c>
      <c r="C10" s="81" t="str">
        <f>АнализКл!C10</f>
        <v>Требования к уровню подготовки выпускников, проверяемому на ЕГЭ</v>
      </c>
      <c r="D10" s="81" t="str">
        <f>АнализКл!D10</f>
        <v>Коды проверяемых требований к уровню подготовки выпускников</v>
      </c>
      <c r="E10" s="81" t="str">
        <f>АнализКл!E10</f>
        <v>Коды проверяемых элементов</v>
      </c>
      <c r="F10" s="76" t="s">
        <v>62</v>
      </c>
      <c r="G10" s="76" t="s">
        <v>63</v>
      </c>
      <c r="H10" s="76" t="s">
        <v>61</v>
      </c>
      <c r="I10" s="76" t="s">
        <v>65</v>
      </c>
      <c r="J10" s="76" t="s">
        <v>78</v>
      </c>
    </row>
    <row r="11" spans="2:15" ht="173.25" x14ac:dyDescent="0.25">
      <c r="B11" s="77">
        <f>АнализКл!B11</f>
        <v>1</v>
      </c>
      <c r="C11" s="87" t="str">
        <f>АнализКл!C11</f>
        <v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(выбор обобщающего понятия для всех остальных понятий, представленных в перечне)</v>
      </c>
      <c r="D11" s="82" t="str">
        <f>АнализКл!D11</f>
        <v>1.1–1.8</v>
      </c>
      <c r="E11" s="88" t="str">
        <f>АнализКл!E11</f>
        <v>Различное содержание в разных вариантах: 1.1–5.20</v>
      </c>
      <c r="F11" s="78" t="str">
        <f>АнализКл!F11</f>
        <v>Б</v>
      </c>
      <c r="G11" s="66">
        <f>АнализКл!G11</f>
        <v>1</v>
      </c>
      <c r="H11" s="83" t="str">
        <f>IF(I11="","",I11*G11)</f>
        <v/>
      </c>
      <c r="I11" s="79" t="str">
        <f t="shared" ref="I11:I17" si="3">IF(COUNTIFS($C$5:$O$5,$B11,$C$2:$O$2,"")=0,SUMIFS($C$6:$O$6,$C$5:$O$5,$B11)/$G11/100,"")</f>
        <v/>
      </c>
      <c r="J11" s="78" t="str">
        <f t="shared" ref="J11:J17" si="4">IF(I11="",$F$9,IF(I11&gt;=$A$24,$C$24,IF(I11&gt;=$A$23,$C$23,IF(I11&gt;=$A$22,$C$22,IF(I11&gt;=$A$21,$C$21,$C$20)))))</f>
        <v>Введите уровень успешности каждого задания</v>
      </c>
    </row>
    <row r="12" spans="2:15" ht="173.25" x14ac:dyDescent="0.25">
      <c r="B12" s="77">
        <f>АнализКл!B12</f>
        <v>2</v>
      </c>
      <c r="C12" s="87" t="str">
        <f>АнализКл!C12</f>
        <v>Знать и понимать: биосоциальную сущность человека; основные этапы и факторы социализации личности; место и роль человека в системе общественных отношений; закономерности развития общества как сложной самоорганизующейся системы; тенденции развития общества в целом как сложной динамичной системы, а также важнейших социальных институтов; основные социальные институты и процессы; необходимость регулирования общественных отношений, сущность социальных норм, механизмы правового регулирования; особенности социально- гуманитарного познания (соотнесение видовых понятий с родовыми)</v>
      </c>
      <c r="D12" s="82" t="str">
        <f>АнализКл!D12</f>
        <v>1.1–1.8</v>
      </c>
      <c r="E12" s="88" t="str">
        <f>АнализКл!E12</f>
        <v>Различное содержание в разных вариантах: 1.1–5.20</v>
      </c>
      <c r="F12" s="78" t="str">
        <f>АнализКл!F12</f>
        <v>Б</v>
      </c>
      <c r="G12" s="66">
        <f>АнализКл!G12</f>
        <v>1</v>
      </c>
      <c r="H12" s="83" t="str">
        <f t="shared" ref="H12:H17" si="5">IF(I12="","",I12*G12)</f>
        <v/>
      </c>
      <c r="I12" s="79" t="str">
        <f t="shared" si="3"/>
        <v/>
      </c>
      <c r="J12" s="78" t="str">
        <f t="shared" si="4"/>
        <v>Введите уровень успешности каждого задания</v>
      </c>
    </row>
    <row r="13" spans="2:15" ht="47.25" x14ac:dyDescent="0.25">
      <c r="B13" s="77">
        <f>АнализКл!B13</f>
        <v>3</v>
      </c>
      <c r="C13" s="86" t="str">
        <f>АнализКл!C13</f>
        <v>Характеризовать с научных позиций основные социальные объекты (факты, явления, процессы, институты), их место и значение в жизни общества как целостной системы</v>
      </c>
      <c r="D13" s="82" t="str">
        <f>АнализКл!D13</f>
        <v>2.1</v>
      </c>
      <c r="E13" s="88" t="str">
        <f>АнализКл!E13</f>
        <v>1.1–1.18</v>
      </c>
      <c r="F13" s="78" t="str">
        <f>АнализКл!F13</f>
        <v>П</v>
      </c>
      <c r="G13" s="66">
        <f>АнализКл!G13</f>
        <v>2</v>
      </c>
      <c r="H13" s="83" t="str">
        <f t="shared" si="5"/>
        <v/>
      </c>
      <c r="I13" s="79" t="str">
        <f t="shared" si="3"/>
        <v/>
      </c>
      <c r="J13" s="78" t="str">
        <f t="shared" si="4"/>
        <v>Введите уровень успешности каждого задания</v>
      </c>
    </row>
    <row r="14" spans="2:15" ht="63" x14ac:dyDescent="0.25">
      <c r="B14" s="77">
        <f>АнализКл!B14</f>
        <v>4</v>
      </c>
      <c r="C14" s="86" t="str">
        <f>АнализКл!C14</f>
        <v>Характеризовать с научных позиций основы конституционного строя, права и свободы человека и гражданина, конституционные обязанности гражданина РФ</v>
      </c>
      <c r="D14" s="82" t="str">
        <f>АнализКл!D14</f>
        <v>2.1</v>
      </c>
      <c r="E14" s="88" t="str">
        <f>АнализКл!E14</f>
        <v>5.4 (Конституция РФ.
Главы 1 и 2)</v>
      </c>
      <c r="F14" s="78" t="str">
        <f>АнализКл!F14</f>
        <v>Б</v>
      </c>
      <c r="G14" s="66">
        <f>АнализКл!G14</f>
        <v>2</v>
      </c>
      <c r="H14" s="83" t="str">
        <f t="shared" si="5"/>
        <v/>
      </c>
      <c r="I14" s="79" t="str">
        <f t="shared" si="3"/>
        <v/>
      </c>
      <c r="J14" s="78" t="str">
        <f t="shared" si="4"/>
        <v>Введите уровень успешности каждого задания</v>
      </c>
    </row>
    <row r="15" spans="2:15" ht="78.75" x14ac:dyDescent="0.25">
      <c r="B15" s="77">
        <f>АнализКл!B15</f>
        <v>5</v>
      </c>
      <c r="C15" s="86" t="str">
        <f>АнализКл!C15</f>
        <v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</v>
      </c>
      <c r="D15" s="82" t="str">
        <f>АнализКл!D15</f>
        <v>2.5</v>
      </c>
      <c r="E15" s="88" t="str">
        <f>АнализКл!E15</f>
        <v>Различное содержание в разных вариантах: 1.1- 5.20</v>
      </c>
      <c r="F15" s="78" t="str">
        <f>АнализКл!F15</f>
        <v>П</v>
      </c>
      <c r="G15" s="66">
        <f>АнализКл!G15</f>
        <v>2</v>
      </c>
      <c r="H15" s="83" t="str">
        <f t="shared" si="5"/>
        <v/>
      </c>
      <c r="I15" s="79" t="str">
        <f t="shared" si="3"/>
        <v/>
      </c>
      <c r="J15" s="78" t="str">
        <f t="shared" si="4"/>
        <v>Введите уровень успешности каждого задания</v>
      </c>
    </row>
    <row r="16" spans="2:15" ht="126" x14ac:dyDescent="0.25">
      <c r="B16" s="77">
        <f>АнализКл!B16</f>
        <v>6</v>
      </c>
      <c r="C16" s="86" t="str">
        <f>АнализКл!C16</f>
        <v>Осуществлять поиск социальной информации; извлекать из неадаптированных оригинальных текстов (правовых, научно-популярных, публицистических и др.) знания по заданным темам; систематизировать, анализировать и обобщать неупорядоченную социальную информацию. 
Объяснять внутренние и внешние связи (причинно-следственные и
функциональные) изученных социальных объектов</v>
      </c>
      <c r="D16" s="82" t="str">
        <f>АнализКл!D16</f>
        <v>2.5
2.3</v>
      </c>
      <c r="E16" s="88" t="str">
        <f>АнализКл!E16</f>
        <v>Различное содержание в разных вариантах: 1.1- 5.20</v>
      </c>
      <c r="F16" s="78" t="str">
        <f>АнализКл!F16</f>
        <v>П</v>
      </c>
      <c r="G16" s="66">
        <f>АнализКл!G16</f>
        <v>2</v>
      </c>
      <c r="H16" s="83" t="str">
        <f t="shared" si="5"/>
        <v/>
      </c>
      <c r="I16" s="79" t="str">
        <f t="shared" si="3"/>
        <v/>
      </c>
      <c r="J16" s="78" t="str">
        <f t="shared" si="4"/>
        <v>Введите уровень успешности каждого задания</v>
      </c>
    </row>
    <row r="17" spans="1:10" ht="78.75" x14ac:dyDescent="0.25">
      <c r="B17" s="77">
        <f>АнализКл!B17</f>
        <v>7</v>
      </c>
      <c r="C17" s="86" t="str">
        <f>АнализКл!C17</f>
        <v>Применять социально-экономические и гуманитарные знания в процессе решения познавательных задач по актуальным социальнымпроблемам (задание-задача)</v>
      </c>
      <c r="D17" s="82" t="str">
        <f>АнализКл!D17</f>
        <v>2.9</v>
      </c>
      <c r="E17" s="88" t="str">
        <f>АнализКл!E17</f>
        <v>Различное содержание в разных вариантах: 1.1–5.20</v>
      </c>
      <c r="F17" s="78" t="str">
        <f>АнализКл!F17</f>
        <v>В</v>
      </c>
      <c r="G17" s="66">
        <f>АнализКл!G17</f>
        <v>3</v>
      </c>
      <c r="H17" s="83" t="str">
        <f t="shared" si="5"/>
        <v/>
      </c>
      <c r="I17" s="79" t="str">
        <f t="shared" si="3"/>
        <v/>
      </c>
      <c r="J17" s="78" t="str">
        <f t="shared" si="4"/>
        <v>Введите уровень успешности каждого задания</v>
      </c>
    </row>
    <row r="19" spans="1:10" ht="15.75" x14ac:dyDescent="0.25">
      <c r="A19" s="72" t="s">
        <v>77</v>
      </c>
      <c r="B19" s="72" t="s">
        <v>76</v>
      </c>
      <c r="C19" s="73" t="s">
        <v>66</v>
      </c>
    </row>
    <row r="20" spans="1:10" ht="15.75" x14ac:dyDescent="0.25">
      <c r="A20" s="74">
        <v>0</v>
      </c>
      <c r="B20" s="74">
        <f>A21-0.01</f>
        <v>0.28999999999999998</v>
      </c>
      <c r="C20" s="75" t="s">
        <v>67</v>
      </c>
    </row>
    <row r="21" spans="1:10" ht="15.75" x14ac:dyDescent="0.25">
      <c r="A21" s="74">
        <v>0.3</v>
      </c>
      <c r="B21" s="74">
        <f t="shared" ref="B21:B23" si="6">A22-0.01</f>
        <v>0.49</v>
      </c>
      <c r="C21" s="75" t="s">
        <v>68</v>
      </c>
    </row>
    <row r="22" spans="1:10" ht="15.75" x14ac:dyDescent="0.25">
      <c r="A22" s="74">
        <v>0.5</v>
      </c>
      <c r="B22" s="74">
        <f t="shared" si="6"/>
        <v>0.69</v>
      </c>
      <c r="C22" s="75" t="s">
        <v>82</v>
      </c>
    </row>
    <row r="23" spans="1:10" ht="15.75" x14ac:dyDescent="0.25">
      <c r="A23" s="74">
        <v>0.7</v>
      </c>
      <c r="B23" s="74">
        <f t="shared" si="6"/>
        <v>0.89</v>
      </c>
      <c r="C23" s="75" t="s">
        <v>69</v>
      </c>
    </row>
    <row r="24" spans="1:10" ht="15.75" x14ac:dyDescent="0.25">
      <c r="A24" s="74">
        <v>0.9</v>
      </c>
      <c r="B24" s="74">
        <v>1</v>
      </c>
      <c r="C24" s="75" t="s">
        <v>70</v>
      </c>
    </row>
  </sheetData>
  <sheetProtection algorithmName="SHA-512" hashValue="8kGugqCeNw0tPgK7UGo/J3yZDz5kiBi2I1XPHIz9DHcXZl6axvcaH0c1CYN7Cm+JZqPq252EWM43V2eRjc4h9Q==" saltValue="MSEnatxe2L0qE7DRsuvZcA==" spinCount="100000" sheet="1" objects="1" scenarios="1"/>
  <mergeCells count="1">
    <mergeCell ref="C1:N1"/>
  </mergeCells>
  <conditionalFormatting sqref="A20:C21 J11:J17">
    <cfRule type="expression" dxfId="0" priority="1786">
      <formula>$I11&lt;$A$22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Local</cp:lastModifiedBy>
  <cp:lastPrinted>2017-01-14T08:25:03Z</cp:lastPrinted>
  <dcterms:created xsi:type="dcterms:W3CDTF">2006-09-28T05:33:49Z</dcterms:created>
  <dcterms:modified xsi:type="dcterms:W3CDTF">2018-12-20T21:31:59Z</dcterms:modified>
</cp:coreProperties>
</file>